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330" tabRatio="844"/>
  </bookViews>
  <sheets>
    <sheet name="Pārdošanas budžets" sheetId="44" r:id="rId1"/>
    <sheet name="Izmaksu budžets" sheetId="45" r:id="rId2"/>
    <sheet name="Likviditātes budžets" sheetId="46" r:id="rId3"/>
    <sheet name="Kapitāla budžets" sheetId="47" r:id="rId4"/>
    <sheet name="Operatīvā budžeta pārskats" sheetId="49" r:id="rId5"/>
    <sheet name="Izplatīšana" sheetId="35" r:id="rId6"/>
    <sheet name="Preču pārdošana" sheetId="50" r:id="rId7"/>
    <sheet name="Cenu lapa un izmaksu faktori" sheetId="19" r:id="rId8"/>
  </sheets>
  <definedNames>
    <definedName name="_xlnm.Print_Area" localSheetId="5">Izplatīšana!$A$1:$K$28</definedName>
    <definedName name="_xlnm.Print_Area" localSheetId="6">'Preču pārdošana'!$A$1:$I$33</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50"/>
  <c r="G5" l="1"/>
  <c r="H6" l="1"/>
  <c r="H7"/>
  <c r="H8"/>
  <c r="H9"/>
  <c r="H10"/>
  <c r="H11"/>
  <c r="H12"/>
  <c r="H13"/>
  <c r="H14"/>
  <c r="H15"/>
  <c r="H16"/>
  <c r="H17"/>
  <c r="H18"/>
  <c r="H19"/>
  <c r="H20"/>
  <c r="H21"/>
  <c r="H22"/>
  <c r="H23"/>
  <c r="H24"/>
  <c r="H25"/>
  <c r="H26"/>
  <c r="H27"/>
  <c r="H28"/>
  <c r="H29"/>
  <c r="H30"/>
  <c r="H31"/>
  <c r="H32"/>
  <c r="H5"/>
  <c r="E6"/>
  <c r="E7"/>
  <c r="E8"/>
  <c r="E9"/>
  <c r="E10"/>
  <c r="E11"/>
  <c r="E12"/>
  <c r="E13"/>
  <c r="E14"/>
  <c r="E15"/>
  <c r="E16"/>
  <c r="E17"/>
  <c r="E18"/>
  <c r="E19"/>
  <c r="E20"/>
  <c r="E21"/>
  <c r="E22"/>
  <c r="E23"/>
  <c r="E24"/>
  <c r="E25"/>
  <c r="E26"/>
  <c r="E27"/>
  <c r="E28"/>
  <c r="E29"/>
  <c r="E30"/>
  <c r="E31"/>
  <c r="E32"/>
  <c r="E33"/>
  <c r="C8" i="45" s="1"/>
  <c r="G6" i="50"/>
  <c r="G7"/>
  <c r="G8"/>
  <c r="G9"/>
  <c r="G10"/>
  <c r="G11"/>
  <c r="G12"/>
  <c r="G13"/>
  <c r="G14"/>
  <c r="G15"/>
  <c r="G16"/>
  <c r="G17"/>
  <c r="G18"/>
  <c r="G19"/>
  <c r="G20"/>
  <c r="G21"/>
  <c r="G22"/>
  <c r="G23"/>
  <c r="G24"/>
  <c r="G25"/>
  <c r="G26"/>
  <c r="G27"/>
  <c r="G28"/>
  <c r="G29"/>
  <c r="G30"/>
  <c r="G31"/>
  <c r="G32"/>
  <c r="G33"/>
  <c r="B4" i="44" s="1"/>
  <c r="C4" s="1"/>
  <c r="C20" i="45"/>
  <c r="C11"/>
  <c r="C10"/>
  <c r="B11" i="49" l="1"/>
  <c r="B8" i="45"/>
  <c r="C12" i="46"/>
  <c r="F33" i="50"/>
  <c r="P13" i="46"/>
  <c r="P14"/>
  <c r="C12" i="45"/>
  <c r="C13" i="46" s="1"/>
  <c r="Q13" s="1"/>
  <c r="P6"/>
  <c r="P4"/>
  <c r="P24"/>
  <c r="P23"/>
  <c r="P22"/>
  <c r="P21"/>
  <c r="P20"/>
  <c r="P19"/>
  <c r="P18"/>
  <c r="P17"/>
  <c r="P16"/>
  <c r="P15"/>
  <c r="P11"/>
  <c r="P10"/>
  <c r="P9"/>
  <c r="P8"/>
  <c r="B9" i="47" l="1"/>
  <c r="B8"/>
  <c r="B7"/>
  <c r="B37"/>
  <c r="B31"/>
  <c r="B25"/>
  <c r="B14"/>
  <c r="B6"/>
  <c r="B35" i="49"/>
  <c r="B34"/>
  <c r="B33"/>
  <c r="B25"/>
  <c r="B26"/>
  <c r="B27"/>
  <c r="B24"/>
  <c r="B22"/>
  <c r="B21"/>
  <c r="B20"/>
  <c r="B5"/>
  <c r="C6" i="46"/>
  <c r="B28" i="49" l="1"/>
  <c r="B23"/>
  <c r="B10" i="47"/>
  <c r="B15" s="1"/>
  <c r="B11"/>
  <c r="D9" i="35"/>
  <c r="G9"/>
  <c r="J9" s="1"/>
  <c r="H9"/>
  <c r="I9"/>
  <c r="D10"/>
  <c r="G10"/>
  <c r="J10" s="1"/>
  <c r="H10"/>
  <c r="I10"/>
  <c r="D11"/>
  <c r="G11"/>
  <c r="J11" s="1"/>
  <c r="H11"/>
  <c r="I11"/>
  <c r="Q24" i="46"/>
  <c r="Q23"/>
  <c r="Q22"/>
  <c r="Q19"/>
  <c r="Q21"/>
  <c r="Q18"/>
  <c r="Q17"/>
  <c r="Q16"/>
  <c r="Q15"/>
  <c r="Q6"/>
  <c r="P25"/>
  <c r="Q25" s="1"/>
  <c r="P7"/>
  <c r="Q7" s="1"/>
  <c r="O25"/>
  <c r="N25"/>
  <c r="M25"/>
  <c r="L25"/>
  <c r="K25"/>
  <c r="J25"/>
  <c r="I25"/>
  <c r="H25"/>
  <c r="G25"/>
  <c r="F25"/>
  <c r="E25"/>
  <c r="D25"/>
  <c r="O7"/>
  <c r="O27" s="1"/>
  <c r="N7"/>
  <c r="M7"/>
  <c r="M27" s="1"/>
  <c r="L7"/>
  <c r="L27" s="1"/>
  <c r="K7"/>
  <c r="K27" s="1"/>
  <c r="J7"/>
  <c r="J27" s="1"/>
  <c r="I7"/>
  <c r="I27" s="1"/>
  <c r="H7"/>
  <c r="H27" s="1"/>
  <c r="G7"/>
  <c r="G27" s="1"/>
  <c r="F7"/>
  <c r="E7"/>
  <c r="D7"/>
  <c r="D27" s="1"/>
  <c r="D28" s="1"/>
  <c r="E26" s="1"/>
  <c r="C15" i="45"/>
  <c r="B17" i="49" s="1"/>
  <c r="C21" i="45"/>
  <c r="C14"/>
  <c r="B16" i="49" s="1"/>
  <c r="B20" i="45"/>
  <c r="B22" s="1"/>
  <c r="C5"/>
  <c r="B8" i="49" s="1"/>
  <c r="C6" i="45"/>
  <c r="B9" i="49" s="1"/>
  <c r="C7" i="45"/>
  <c r="B10" i="49" s="1"/>
  <c r="C4" i="45"/>
  <c r="B7" i="49" s="1"/>
  <c r="C13" i="45"/>
  <c r="B15" i="49" s="1"/>
  <c r="B29" l="1"/>
  <c r="E27" i="46"/>
  <c r="E28" s="1"/>
  <c r="F26" s="1"/>
  <c r="P27"/>
  <c r="Q27"/>
  <c r="F27"/>
  <c r="N27"/>
  <c r="C22" i="45"/>
  <c r="B25" i="44"/>
  <c r="B20"/>
  <c r="F28" i="46" l="1"/>
  <c r="G26" s="1"/>
  <c r="G28" s="1"/>
  <c r="H26" s="1"/>
  <c r="H28" s="1"/>
  <c r="I26" s="1"/>
  <c r="I28" s="1"/>
  <c r="J26" s="1"/>
  <c r="J28" s="1"/>
  <c r="K26" s="1"/>
  <c r="K28" s="1"/>
  <c r="L26" s="1"/>
  <c r="L28" s="1"/>
  <c r="M26" s="1"/>
  <c r="M28" s="1"/>
  <c r="N26" s="1"/>
  <c r="N28" s="1"/>
  <c r="O26" s="1"/>
  <c r="O28" s="1"/>
  <c r="P26" s="1"/>
  <c r="P28" s="1"/>
  <c r="Q26" s="1"/>
  <c r="Q28" s="1"/>
  <c r="B26" i="44"/>
  <c r="C5"/>
  <c r="C7" l="1"/>
  <c r="E58" i="35" l="1"/>
  <c r="E59" s="1"/>
  <c r="D51"/>
  <c r="D52" s="1"/>
  <c r="D53" s="1"/>
  <c r="E42"/>
  <c r="E43" s="1"/>
  <c r="D35"/>
  <c r="D36" s="1"/>
  <c r="D37" s="1"/>
  <c r="I26"/>
  <c r="H26"/>
  <c r="G26"/>
  <c r="D26"/>
  <c r="I25"/>
  <c r="H25"/>
  <c r="G25"/>
  <c r="D25"/>
  <c r="I24"/>
  <c r="H24"/>
  <c r="G24"/>
  <c r="D24"/>
  <c r="I23"/>
  <c r="H23"/>
  <c r="G23"/>
  <c r="D23"/>
  <c r="I22"/>
  <c r="H22"/>
  <c r="G22"/>
  <c r="D22"/>
  <c r="I21"/>
  <c r="H21"/>
  <c r="G21"/>
  <c r="D21"/>
  <c r="I18"/>
  <c r="H18"/>
  <c r="G18"/>
  <c r="D18"/>
  <c r="I17"/>
  <c r="H17"/>
  <c r="G17"/>
  <c r="D17"/>
  <c r="I16"/>
  <c r="H16"/>
  <c r="G16"/>
  <c r="D16"/>
  <c r="I15"/>
  <c r="H15"/>
  <c r="G15"/>
  <c r="D15"/>
  <c r="I14"/>
  <c r="H14"/>
  <c r="G14"/>
  <c r="D14"/>
  <c r="I13"/>
  <c r="H13"/>
  <c r="G13"/>
  <c r="D13"/>
  <c r="I6"/>
  <c r="H6"/>
  <c r="G6"/>
  <c r="D6"/>
  <c r="I5"/>
  <c r="H5"/>
  <c r="G5"/>
  <c r="D5"/>
  <c r="J21" l="1"/>
  <c r="J26"/>
  <c r="J18"/>
  <c r="D12"/>
  <c r="J23"/>
  <c r="J24"/>
  <c r="D27"/>
  <c r="J22"/>
  <c r="J25"/>
  <c r="J5"/>
  <c r="J15"/>
  <c r="J16"/>
  <c r="D20"/>
  <c r="J13"/>
  <c r="J17"/>
  <c r="D38"/>
  <c r="G12"/>
  <c r="G20"/>
  <c r="G27"/>
  <c r="J6"/>
  <c r="J14"/>
  <c r="D54"/>
  <c r="C9" i="45" l="1"/>
  <c r="B12" i="49" s="1"/>
  <c r="B11" i="45"/>
  <c r="C10" i="46" s="1"/>
  <c r="Q10" s="1"/>
  <c r="B14" i="49"/>
  <c r="B10" i="45"/>
  <c r="B13" i="49"/>
  <c r="J27" i="35"/>
  <c r="D28"/>
  <c r="L28" s="1"/>
  <c r="J20"/>
  <c r="J12"/>
  <c r="G28"/>
  <c r="E44"/>
  <c r="E45" s="1"/>
  <c r="E46" s="1"/>
  <c r="B9" i="45" l="1"/>
  <c r="C8" i="46" s="1"/>
  <c r="Q8" s="1"/>
  <c r="C16" i="45"/>
  <c r="B13" i="44" s="1"/>
  <c r="B18" i="49"/>
  <c r="B24" i="45"/>
  <c r="C11" i="46"/>
  <c r="C9"/>
  <c r="Q9" s="1"/>
  <c r="J28" i="35"/>
  <c r="E34"/>
  <c r="E35" s="1"/>
  <c r="E36" s="1"/>
  <c r="E37" s="1"/>
  <c r="E60"/>
  <c r="E61" s="1"/>
  <c r="E62" s="1"/>
  <c r="E50"/>
  <c r="B16" i="45" l="1"/>
  <c r="C14" i="46" s="1"/>
  <c r="Q14" s="1"/>
  <c r="Q11"/>
  <c r="E38" i="35"/>
  <c r="E51"/>
  <c r="E52" s="1"/>
  <c r="E53" l="1"/>
  <c r="E54" s="1"/>
  <c r="B5" i="44" s="1"/>
  <c r="B7" s="1"/>
  <c r="B12" l="1"/>
  <c r="B4" i="49" s="1"/>
  <c r="B6" l="1"/>
  <c r="B19" s="1"/>
  <c r="B30" s="1"/>
  <c r="C4" i="46"/>
  <c r="Q4" s="1"/>
  <c r="B26" i="45"/>
  <c r="B28" i="44"/>
  <c r="B29" s="1"/>
  <c r="B31" i="49" s="1"/>
  <c r="B32" l="1"/>
  <c r="B36" s="1"/>
  <c r="B30" i="44"/>
  <c r="B34" s="1"/>
  <c r="B28" i="45" s="1"/>
  <c r="B30"/>
</calcChain>
</file>

<file path=xl/comments1.xml><?xml version="1.0" encoding="utf-8"?>
<comments xmlns="http://schemas.openxmlformats.org/spreadsheetml/2006/main">
  <authors>
    <author>Guna Kuniga</author>
  </authors>
  <commentList>
    <comment ref="E24" authorId="0">
      <text>
        <r>
          <rPr>
            <b/>
            <sz val="9"/>
            <color indexed="81"/>
            <rFont val="Tahoma"/>
            <family val="2"/>
            <charset val="186"/>
          </rPr>
          <t xml:space="preserve">Guna Kuniga:
</t>
        </r>
        <r>
          <rPr>
            <sz val="9"/>
            <color indexed="81"/>
            <rFont val="Tahoma"/>
            <family val="2"/>
            <charset val="186"/>
          </rPr>
          <t>Burtiski tulkojot šo tekstu šeit būtu jānorāda UIN likme, taču šobrīd Latvijā UIN aprēķināšanas princips ir mainījies un nodokli nemaksā par izveidojušos pārskata gada peļņu, bet gan par sadalīto peļņu un nesaimnieciskajiem izdevumiem.
Pēc aprēķina principa šāds algoritms lielā mērā atbilst IIN aprēķināšanas prasībām, taču lai nodokļa aprēķins būtu pilnīgi korekts būtu nepieciešami faila pielāgojumi.</t>
        </r>
        <r>
          <rPr>
            <sz val="9"/>
            <color indexed="81"/>
            <rFont val="Tahoma"/>
            <family val="2"/>
            <charset val="186"/>
          </rPr>
          <t xml:space="preserve">
</t>
        </r>
      </text>
    </comment>
  </commentList>
</comments>
</file>

<file path=xl/comments2.xml><?xml version="1.0" encoding="utf-8"?>
<comments xmlns="http://schemas.openxmlformats.org/spreadsheetml/2006/main">
  <authors>
    <author>Guna Kuniga</author>
  </authors>
  <commentList>
    <comment ref="A20" authorId="0">
      <text>
        <r>
          <rPr>
            <b/>
            <sz val="9"/>
            <color indexed="81"/>
            <rFont val="Tahoma"/>
            <charset val="1"/>
          </rPr>
          <t>Guna Kuniga:</t>
        </r>
        <r>
          <rPr>
            <sz val="9"/>
            <color indexed="81"/>
            <rFont val="Tahoma"/>
            <charset val="1"/>
          </rPr>
          <t xml:space="preserve">
Nav izprotams kādēļ darbaspēka nodokļi ir uzrādīti oriģinālajā dokumentā un līdz ar to arī tulkojumā divas reizes. Šīs divas pozīcijas mulsinās lietotājus.</t>
        </r>
      </text>
    </comment>
  </commentList>
</comments>
</file>

<file path=xl/sharedStrings.xml><?xml version="1.0" encoding="utf-8"?>
<sst xmlns="http://schemas.openxmlformats.org/spreadsheetml/2006/main" count="279" uniqueCount="200">
  <si>
    <t>Jan</t>
  </si>
  <si>
    <t>Feb</t>
  </si>
  <si>
    <t>Apr</t>
  </si>
  <si>
    <t>Aug</t>
  </si>
  <si>
    <t>Sep</t>
  </si>
  <si>
    <t>Nov</t>
  </si>
  <si>
    <t>Dec</t>
  </si>
  <si>
    <t>..1</t>
  </si>
  <si>
    <t>..2</t>
  </si>
  <si>
    <t>..3</t>
  </si>
  <si>
    <t>..4</t>
  </si>
  <si>
    <t>…..</t>
  </si>
  <si>
    <t>……</t>
  </si>
  <si>
    <t>OPERATĪVIE IEŅĒMUMI</t>
  </si>
  <si>
    <t>Pārdošana pircējiem</t>
  </si>
  <si>
    <t>Izplatīšanas komisija</t>
  </si>
  <si>
    <t>Cita realizācija</t>
  </si>
  <si>
    <t>Iespējamā cena ar komisiju</t>
  </si>
  <si>
    <t>Piezīme!!! Jums ir jāaizpilda tikai ar zilo atzīmētās šūnas, pārējās šūnas aizpildās ar formulu palīdzību</t>
  </si>
  <si>
    <t>OPERATĪVĀ PEĻŅA</t>
  </si>
  <si>
    <t>Izvēlētais peļņas modelis (atzīmēt ar "1")</t>
  </si>
  <si>
    <t>Izmaksās balstīta komisija</t>
  </si>
  <si>
    <t>Ar uz izmaksām balstītu komisiju</t>
  </si>
  <si>
    <t>Ar iespējamo cenu, iekļaujot komisiju</t>
  </si>
  <si>
    <t>FINANSES</t>
  </si>
  <si>
    <t>Citi procentu ieņēmumi</t>
  </si>
  <si>
    <t>Citi finanšu ieņēmumi</t>
  </si>
  <si>
    <t>Finanšu ieņēmumi, kopā</t>
  </si>
  <si>
    <t>Citas procentu izmaksas</t>
  </si>
  <si>
    <t>Citas finanšu izmaksas</t>
  </si>
  <si>
    <t>Finanšu izmaksas, kopā</t>
  </si>
  <si>
    <t>FINANŠU POSTEŅI, KOPĀ</t>
  </si>
  <si>
    <t>Nodokļi</t>
  </si>
  <si>
    <t>Ārkārtas ieņēmumi</t>
  </si>
  <si>
    <t>Ārkartas izmaksas</t>
  </si>
  <si>
    <t>Nodokļi ārkārtas pozīcijām</t>
  </si>
  <si>
    <t>TĪRĀ PEĻŅA GADĀ</t>
  </si>
  <si>
    <t>Amortizācija</t>
  </si>
  <si>
    <t>Kopējās izmaksas</t>
  </si>
  <si>
    <t>Aprēķināts no produktiem</t>
  </si>
  <si>
    <t>Zaudējumi no debitoru parādiem</t>
  </si>
  <si>
    <t>Transporta izmaksas</t>
  </si>
  <si>
    <t>Mārketinga izmaksas</t>
  </si>
  <si>
    <t>Citas darbaspēka izmaksas</t>
  </si>
  <si>
    <t>OPERATĪVĀS IZMAKSAS KOPĀ</t>
  </si>
  <si>
    <t>Nostrādātās stundas kopā</t>
  </si>
  <si>
    <t>Vidējie ieņēmumi uz cilvēkstundu</t>
  </si>
  <si>
    <t>Peļņa uz cilvēkstundu</t>
  </si>
  <si>
    <t>Vidējais peļņas nodoklis uz vienu cilvēkstundu</t>
  </si>
  <si>
    <t>Maksājumi</t>
  </si>
  <si>
    <t>Avots</t>
  </si>
  <si>
    <t>Gadā</t>
  </si>
  <si>
    <t>Marts</t>
  </si>
  <si>
    <t>Maijs</t>
  </si>
  <si>
    <t>Jūnijs</t>
  </si>
  <si>
    <t>Jūlijs</t>
  </si>
  <si>
    <t>Okt</t>
  </si>
  <si>
    <t>Kopā</t>
  </si>
  <si>
    <t>Kontrole</t>
  </si>
  <si>
    <t>NAUDAS IEŅĒMUMI KOPĀ</t>
  </si>
  <si>
    <t>Transportēšanas izmaksas</t>
  </si>
  <si>
    <t>Izplatīšanas darbaspēka izmaksas</t>
  </si>
  <si>
    <t>Darbaspēka nodokļi</t>
  </si>
  <si>
    <t>Enerģijas un ūdens piegādes izmaksas</t>
  </si>
  <si>
    <t>Pasta un sakaru izmaksas</t>
  </si>
  <si>
    <t>Apdrošināšanas izmaksas</t>
  </si>
  <si>
    <t>Citas izmaksas</t>
  </si>
  <si>
    <t>PVN</t>
  </si>
  <si>
    <t>+ PVN</t>
  </si>
  <si>
    <t>- PVN</t>
  </si>
  <si>
    <t>Investīcijas</t>
  </si>
  <si>
    <t>Aizdevumu pamatsummu un procentu maksājumi</t>
  </si>
  <si>
    <t>NAUDAS IZDEVUMI KOPĀ</t>
  </si>
  <si>
    <t>Likviditātes rezerve perioda sākumā</t>
  </si>
  <si>
    <t>LIKVIDITĀTES REZERVE PERIODA BEIGĀS</t>
  </si>
  <si>
    <t>Piezīme 2! Ja kontroles kolonnā Q ir skaitlis, izmaksu sadalījums nav vienāds ar gada izmaksām kolonnā C</t>
  </si>
  <si>
    <t>Postenis</t>
  </si>
  <si>
    <t>Operatīvais kapitāls</t>
  </si>
  <si>
    <t>Investīcijas pamatlīdzekļos (aizvietošana)</t>
  </si>
  <si>
    <t>Investīcijas pamatlīdzekļos (papildināšana)</t>
  </si>
  <si>
    <t>Citas investīcijas</t>
  </si>
  <si>
    <t>Investīcijas kopā</t>
  </si>
  <si>
    <t>Kapitāla bilance pirms jaunā kapitāla</t>
  </si>
  <si>
    <t>Jauns cits kapitāls</t>
  </si>
  <si>
    <t>Jaunais kapitāls, kopā</t>
  </si>
  <si>
    <t>Kapitāla bilance pēc investīcijām un jaunā kapitāla</t>
  </si>
  <si>
    <t>Gads 20XX</t>
  </si>
  <si>
    <t>Investīcijas pamatlīdzekļos (aizvietošana), kopā</t>
  </si>
  <si>
    <t>Investīcijas pamatlīdzekļos (papildināšana), kopā</t>
  </si>
  <si>
    <t>Citas investīcijas, kopā</t>
  </si>
  <si>
    <t>OPERATĪVIE IEŅĒMUMI, KOPĀ</t>
  </si>
  <si>
    <t>Norakstīšana</t>
  </si>
  <si>
    <t>Zaudētie debitoru parādi</t>
  </si>
  <si>
    <t>OPERATĪVĀS IZMAKSAS</t>
  </si>
  <si>
    <t>Citi procentu ienākumi</t>
  </si>
  <si>
    <t>Citi finanšu ienākumi</t>
  </si>
  <si>
    <t>Finanšu ienākumi, kopā</t>
  </si>
  <si>
    <t>Finanšu darījumi, kopā</t>
  </si>
  <si>
    <t>Izplatīšana:</t>
  </si>
  <si>
    <t>Starpība</t>
  </si>
  <si>
    <t>Cena</t>
  </si>
  <si>
    <t>Daudzums</t>
  </si>
  <si>
    <t>Izmaksas</t>
  </si>
  <si>
    <t>Pārdoto vienību skaits</t>
  </si>
  <si>
    <t>Mašīnas/kravas mašīnas amortizācija vai noma</t>
  </si>
  <si>
    <t>Eļļa un degvela</t>
  </si>
  <si>
    <t>Apkopes un remonti</t>
  </si>
  <si>
    <t>Transportēšanas izmaksas kopā</t>
  </si>
  <si>
    <t>Darbaspēka izmaksas</t>
  </si>
  <si>
    <t>Iepakošana/marķēšana</t>
  </si>
  <si>
    <t>Kraušana</t>
  </si>
  <si>
    <t>Automašīnas vadīšana</t>
  </si>
  <si>
    <t>Piegāde</t>
  </si>
  <si>
    <t>Uzglabāšanas un citas izmaksas</t>
  </si>
  <si>
    <t>Noliktavas amortizācija vai īre</t>
  </si>
  <si>
    <t>Marķējums</t>
  </si>
  <si>
    <t>Zudumi un atgrieztā prece</t>
  </si>
  <si>
    <t>Uzglabāšanas un citas izmaksas kopā</t>
  </si>
  <si>
    <t>Izplatīšanas izmaksas kopā</t>
  </si>
  <si>
    <t>Atcerieties iekļaut visas izmaksas, sākot ar ražotāja ražošanas izmaksām līdz veikala plauktam!</t>
  </si>
  <si>
    <t>Uz izplatīšanas izmaksām balstīta simulācija</t>
  </si>
  <si>
    <t>Izplatīšanas izmaksas</t>
  </si>
  <si>
    <t>- Izplatīšanas izmaksas</t>
  </si>
  <si>
    <t xml:space="preserve">  + uzcenojums, %</t>
  </si>
  <si>
    <t>Neto komisija</t>
  </si>
  <si>
    <t>Uz izplatīšanas tirgus cenu balstīta simulācija</t>
  </si>
  <si>
    <t>Iespējamā tirgus cena</t>
  </si>
  <si>
    <t>Tirgus cena bez PVN</t>
  </si>
  <si>
    <t>= Peļņa</t>
  </si>
  <si>
    <t>Uz vienu pārdoto vienību</t>
  </si>
  <si>
    <t>Izplatīšanas izmaksas Uz vienu vienību</t>
  </si>
  <si>
    <t>Uz vienu vienību</t>
  </si>
  <si>
    <t>Ienākumu aprēķins</t>
  </si>
  <si>
    <t xml:space="preserve">
Ienākumu aprēķins (aizpildīt tikai zilās šūnas)</t>
  </si>
  <si>
    <t>Preču pārdošana:</t>
  </si>
  <si>
    <t>No ražotāja</t>
  </si>
  <si>
    <t>Pircējam</t>
  </si>
  <si>
    <t>Produkts</t>
  </si>
  <si>
    <t>Ražotājs</t>
  </si>
  <si>
    <t>Iepirkuma cena</t>
  </si>
  <si>
    <t>Izdevumi par produktu</t>
  </si>
  <si>
    <t>Cena par vienu vienību</t>
  </si>
  <si>
    <t>Ieņēmumi</t>
  </si>
  <si>
    <t>Peļņa</t>
  </si>
  <si>
    <t>Komentāri:</t>
  </si>
  <si>
    <t>Ieņēmumi no pārdošanas</t>
  </si>
  <si>
    <t>Cenu lapa, skaitļi aprēķiniem</t>
  </si>
  <si>
    <t>Izmaksas par produktu</t>
  </si>
  <si>
    <t>euro uz vienu vienību</t>
  </si>
  <si>
    <t>Darba stundas likme</t>
  </si>
  <si>
    <t>Citas ražošanas un materiālu izmaksas</t>
  </si>
  <si>
    <t>PĀRDOŠANAS PLĀNS, IZMAKSAS UN PEĻŅA</t>
  </si>
  <si>
    <t>REALIZĀCIJAS IEŅĒMUMI KOPĀ</t>
  </si>
  <si>
    <t>Procentu ieņēmumi no bankām</t>
  </si>
  <si>
    <t>Peļņa/zaudējumi no ilgtermiņa aktīvu pārdošanas</t>
  </si>
  <si>
    <t>Pašražoto krājumu izmaiņas</t>
  </si>
  <si>
    <t xml:space="preserve">Preču iegādes izmaksas no ražotājiem </t>
  </si>
  <si>
    <t xml:space="preserve">Uzglabāšanas un citas izplatīšanas izmaksas </t>
  </si>
  <si>
    <t>Citas saimnieciskās darbības izmaksas</t>
  </si>
  <si>
    <t>Izplatīšanas personāla darba algas</t>
  </si>
  <si>
    <t>Darbaspēka izmaksas (izņemot izplatīšanas personālu)</t>
  </si>
  <si>
    <t>Netiešās nostrādātās cilvēkstundas</t>
  </si>
  <si>
    <t>Izplatīšanas personāla nostrādātās cilvēkstundas</t>
  </si>
  <si>
    <t>% no algas</t>
  </si>
  <si>
    <t>% no apgrozījuma</t>
  </si>
  <si>
    <t>Iepriekšējā gada deklarācija</t>
  </si>
  <si>
    <t>Investīciju plāns</t>
  </si>
  <si>
    <t>Aizņēmumu atmaksas plāns</t>
  </si>
  <si>
    <t>Izmaksu budžets</t>
  </si>
  <si>
    <t>Pārdošanas budžets</t>
  </si>
  <si>
    <t>Likviditātes plāns</t>
  </si>
  <si>
    <t>IZMAKSU PLĀNS UN PEĻŅA UZ DARBINIEKU</t>
  </si>
  <si>
    <t>Pārdošanas ieņēmumi no pircējiem</t>
  </si>
  <si>
    <t>Ieņēmumi no ražotājiem</t>
  </si>
  <si>
    <t>Citi realizācija</t>
  </si>
  <si>
    <t>Uzglabāšanas un citas izplatīšanas izmaksas</t>
  </si>
  <si>
    <t>Saņemto ārpakalpojumu izmaksas</t>
  </si>
  <si>
    <t>Izmaiņas naudas atlikumā</t>
  </si>
  <si>
    <t>Kapitāla un investīciju plāns</t>
  </si>
  <si>
    <t>Operatīvais plāns / Peļņas un zaudējumu aprēķins</t>
  </si>
  <si>
    <t>Preču pārdošanas ieņēmumi</t>
  </si>
  <si>
    <t>Citi ieņēmumi</t>
  </si>
  <si>
    <t>Darbaspēka izmaksas (izņemot izplatīšanas darbaspēku)</t>
  </si>
  <si>
    <t>Procentu ienākumi no bankām</t>
  </si>
  <si>
    <t>Īstermiņa aizņēmumu procentu izmaksas</t>
  </si>
  <si>
    <t>Ilgtermiņa aizņēmumu procentu izmaksas</t>
  </si>
  <si>
    <t>Ienākuma nodokļa likme, procentos</t>
  </si>
  <si>
    <t>AR IENĀKUMA NODOKLI APLIEKAMĀ SUMMA PIRMS NODOKĻIEM</t>
  </si>
  <si>
    <t>AR IENĀKUMA NODOKLI APLIEKAMĀ SUMMA PĒC NODOKĻIEM</t>
  </si>
  <si>
    <t>Darba algas (izņemot izplatīšanas darbaspēku)</t>
  </si>
  <si>
    <t>Jauni ilgtermiņa aizņēmumi</t>
  </si>
  <si>
    <t>Peļņas procents</t>
  </si>
  <si>
    <t>Peļņas nodoklis</t>
  </si>
  <si>
    <t xml:space="preserve">
Starpības iemesls?</t>
  </si>
  <si>
    <t>Pēc korekcijas</t>
  </si>
  <si>
    <t>Plāns</t>
  </si>
  <si>
    <t>Vidējās izmaksas par nostrādāto cilvēkstundu</t>
  </si>
  <si>
    <t>Tīrā peļņa iepriekšējā gadā</t>
  </si>
  <si>
    <t>Amortizācija iepriekšējā gadā</t>
  </si>
  <si>
    <t xml:space="preserve">TABULAS "Cenu noteikšanas, izmaksu un likviditātes modelis - Ražotājs - Izplatītājs" LIETOJUMA SKAIDROJUMU SKATIET ŠEIT </t>
  </si>
</sst>
</file>

<file path=xl/styles.xml><?xml version="1.0" encoding="utf-8"?>
<styleSheet xmlns="http://schemas.openxmlformats.org/spreadsheetml/2006/main">
  <numFmts count="5">
    <numFmt numFmtId="164" formatCode="_-* #,##0.00_-;\-* #,##0.00_-;_-* &quot;-&quot;??_-;_-@_-"/>
    <numFmt numFmtId="165" formatCode="&quot;kr&quot;\ #,##0_);\(&quot;kr&quot;\ #,##0\)"/>
    <numFmt numFmtId="166" formatCode="&quot;kr&quot;\ #,##0_);[Red]\(&quot;kr&quot;\ #,##0\)"/>
    <numFmt numFmtId="167" formatCode="_-* #,##0.0_-;\-* #,##0.0_-;_-* &quot;-&quot;??_-;_-@_-"/>
    <numFmt numFmtId="168" formatCode="_-* #,##0_-;\-* #,##0_-;_-* &quot;-&quot;??_-;_-@_-"/>
  </numFmts>
  <fonts count="46">
    <font>
      <sz val="10"/>
      <name val="Arial"/>
    </font>
    <font>
      <b/>
      <sz val="10"/>
      <name val="Arial"/>
      <family val="2"/>
    </font>
    <font>
      <sz val="10"/>
      <name val="Arial"/>
      <family val="2"/>
    </font>
    <font>
      <b/>
      <sz val="10"/>
      <name val="Arial"/>
      <family val="2"/>
    </font>
    <font>
      <sz val="12"/>
      <name val="Times New Roman"/>
      <family val="1"/>
    </font>
    <font>
      <b/>
      <sz val="12"/>
      <name val="Arial"/>
      <family val="2"/>
    </font>
    <font>
      <b/>
      <sz val="14"/>
      <name val="Arial"/>
      <family val="2"/>
    </font>
    <font>
      <sz val="14"/>
      <name val="Arial"/>
      <family val="2"/>
    </font>
    <font>
      <sz val="14"/>
      <name val="Arial"/>
      <family val="2"/>
    </font>
    <font>
      <u/>
      <sz val="10"/>
      <color theme="10"/>
      <name val="Arial"/>
      <family val="2"/>
    </font>
    <font>
      <sz val="12"/>
      <name val="Arial"/>
      <family val="2"/>
    </font>
    <font>
      <sz val="14"/>
      <color indexed="8"/>
      <name val="Arial"/>
      <family val="2"/>
    </font>
    <font>
      <sz val="14"/>
      <color rgb="FFFF0000"/>
      <name val="Arial"/>
      <family val="2"/>
    </font>
    <font>
      <b/>
      <sz val="14"/>
      <color rgb="FFFF0000"/>
      <name val="Arial"/>
      <family val="2"/>
    </font>
    <font>
      <sz val="16"/>
      <name val="Arial"/>
      <family val="2"/>
    </font>
    <font>
      <sz val="8"/>
      <name val="Arial"/>
      <family val="2"/>
    </font>
    <font>
      <b/>
      <sz val="20"/>
      <name val="Arial"/>
      <family val="2"/>
    </font>
    <font>
      <sz val="14"/>
      <color theme="0"/>
      <name val="Arial"/>
      <family val="2"/>
    </font>
    <font>
      <b/>
      <sz val="14"/>
      <color theme="0"/>
      <name val="Arial"/>
      <family val="2"/>
    </font>
    <font>
      <sz val="11"/>
      <color rgb="FF3E3E3E"/>
      <name val="Arial"/>
      <family val="2"/>
    </font>
    <font>
      <sz val="11"/>
      <name val="Arial"/>
      <family val="2"/>
    </font>
    <font>
      <b/>
      <sz val="11"/>
      <color rgb="FF3E3E3E"/>
      <name val="Arial"/>
      <family val="2"/>
    </font>
    <font>
      <sz val="12"/>
      <color rgb="FF3E3E3E"/>
      <name val="Arial"/>
      <family val="2"/>
    </font>
    <font>
      <sz val="12"/>
      <color theme="0"/>
      <name val="Arial"/>
      <family val="2"/>
    </font>
    <font>
      <b/>
      <sz val="12"/>
      <color rgb="FF3E3E3E"/>
      <name val="Arial"/>
      <family val="2"/>
    </font>
    <font>
      <b/>
      <sz val="13"/>
      <color rgb="FF3E3E3E"/>
      <name val="Arial"/>
      <family val="2"/>
    </font>
    <font>
      <b/>
      <sz val="13"/>
      <name val="Arial"/>
      <family val="2"/>
    </font>
    <font>
      <b/>
      <sz val="14"/>
      <color rgb="FF3E3E3E"/>
      <name val="Arial"/>
      <family val="2"/>
    </font>
    <font>
      <sz val="11"/>
      <color theme="0"/>
      <name val="Arial"/>
      <family val="2"/>
    </font>
    <font>
      <b/>
      <sz val="24"/>
      <name val="Arial"/>
      <family val="2"/>
    </font>
    <font>
      <b/>
      <sz val="11"/>
      <name val="Arial"/>
      <family val="2"/>
    </font>
    <font>
      <sz val="10"/>
      <name val="Arial"/>
      <family val="2"/>
    </font>
    <font>
      <b/>
      <sz val="10"/>
      <color theme="0" tint="-0.34998626667073579"/>
      <name val="Arial"/>
      <family val="2"/>
    </font>
    <font>
      <b/>
      <sz val="11"/>
      <color theme="0" tint="-0.34998626667073579"/>
      <name val="Arial"/>
      <family val="2"/>
    </font>
    <font>
      <b/>
      <sz val="12"/>
      <color theme="0" tint="-0.34998626667073579"/>
      <name val="Arial"/>
      <family val="2"/>
    </font>
    <font>
      <sz val="12"/>
      <color rgb="FFFF0000"/>
      <name val="Arial"/>
      <family val="2"/>
    </font>
    <font>
      <sz val="13"/>
      <name val="Arial"/>
      <family val="2"/>
    </font>
    <font>
      <sz val="13"/>
      <color rgb="FFFF0000"/>
      <name val="Arial"/>
      <family val="2"/>
    </font>
    <font>
      <b/>
      <sz val="13"/>
      <color indexed="8"/>
      <name val="Arial"/>
      <family val="2"/>
    </font>
    <font>
      <b/>
      <sz val="13"/>
      <color rgb="FFFF0000"/>
      <name val="Arial"/>
      <family val="2"/>
    </font>
    <font>
      <b/>
      <sz val="12"/>
      <color theme="0"/>
      <name val="Arial"/>
      <family val="2"/>
    </font>
    <font>
      <sz val="9"/>
      <color indexed="81"/>
      <name val="Tahoma"/>
      <family val="2"/>
      <charset val="186"/>
    </font>
    <font>
      <b/>
      <sz val="9"/>
      <color indexed="81"/>
      <name val="Tahoma"/>
      <family val="2"/>
      <charset val="186"/>
    </font>
    <font>
      <sz val="9"/>
      <color indexed="81"/>
      <name val="Tahoma"/>
      <charset val="1"/>
    </font>
    <font>
      <b/>
      <sz val="9"/>
      <color indexed="81"/>
      <name val="Tahoma"/>
      <charset val="1"/>
    </font>
    <font>
      <u/>
      <sz val="14"/>
      <color theme="10"/>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applyBorder="0"/>
    <xf numFmtId="9" fontId="2" fillId="0" borderId="0" applyFont="0" applyFill="0" applyBorder="0" applyAlignment="0" applyProtection="0"/>
    <xf numFmtId="0" fontId="9" fillId="0" borderId="0" applyNumberFormat="0" applyFill="0" applyBorder="0" applyAlignment="0" applyProtection="0"/>
    <xf numFmtId="164" fontId="31" fillId="0" borderId="0" applyFont="0" applyFill="0" applyBorder="0" applyAlignment="0" applyProtection="0"/>
  </cellStyleXfs>
  <cellXfs count="257">
    <xf numFmtId="0" fontId="0" fillId="0" borderId="0" xfId="0"/>
    <xf numFmtId="0" fontId="3" fillId="0" borderId="0" xfId="0" applyFont="1"/>
    <xf numFmtId="0" fontId="1" fillId="0" borderId="0" xfId="0" applyFont="1"/>
    <xf numFmtId="0" fontId="6" fillId="0" borderId="0" xfId="0" applyFont="1" applyBorder="1"/>
    <xf numFmtId="1" fontId="6" fillId="0" borderId="0" xfId="0" applyNumberFormat="1" applyFont="1" applyBorder="1"/>
    <xf numFmtId="0" fontId="7" fillId="0" borderId="0" xfId="0" applyFont="1" applyBorder="1"/>
    <xf numFmtId="1" fontId="7" fillId="0" borderId="0" xfId="0" applyNumberFormat="1" applyFont="1" applyBorder="1"/>
    <xf numFmtId="0" fontId="6" fillId="0" borderId="5" xfId="0" applyFont="1" applyBorder="1"/>
    <xf numFmtId="0" fontId="6" fillId="0" borderId="6" xfId="0" applyFont="1" applyBorder="1"/>
    <xf numFmtId="0" fontId="6" fillId="0" borderId="10" xfId="0" applyFont="1" applyBorder="1"/>
    <xf numFmtId="0" fontId="7" fillId="0" borderId="10" xfId="0" applyFont="1" applyBorder="1"/>
    <xf numFmtId="1" fontId="6" fillId="0" borderId="13" xfId="0" applyNumberFormat="1" applyFont="1" applyBorder="1"/>
    <xf numFmtId="1" fontId="7" fillId="0" borderId="2" xfId="0" applyNumberFormat="1" applyFont="1" applyBorder="1"/>
    <xf numFmtId="1" fontId="7" fillId="0" borderId="13" xfId="0" applyNumberFormat="1" applyFont="1" applyBorder="1"/>
    <xf numFmtId="0" fontId="8" fillId="0" borderId="0" xfId="0" applyFont="1"/>
    <xf numFmtId="0" fontId="5" fillId="0" borderId="0" xfId="0" applyFont="1"/>
    <xf numFmtId="0" fontId="2" fillId="0" borderId="0" xfId="0" applyFont="1"/>
    <xf numFmtId="2" fontId="6" fillId="0" borderId="11" xfId="0" applyNumberFormat="1" applyFont="1" applyBorder="1"/>
    <xf numFmtId="2" fontId="7" fillId="0" borderId="15" xfId="0" applyNumberFormat="1" applyFont="1" applyBorder="1"/>
    <xf numFmtId="2" fontId="7" fillId="0" borderId="11" xfId="0" applyNumberFormat="1" applyFont="1" applyBorder="1"/>
    <xf numFmtId="2" fontId="6" fillId="0" borderId="16" xfId="0" applyNumberFormat="1" applyFont="1" applyBorder="1"/>
    <xf numFmtId="0" fontId="9" fillId="0" borderId="0" xfId="2"/>
    <xf numFmtId="0" fontId="10" fillId="0" borderId="1" xfId="0" applyFont="1" applyBorder="1" applyAlignment="1">
      <alignment vertical="top" wrapText="1"/>
    </xf>
    <xf numFmtId="0" fontId="2" fillId="0" borderId="0" xfId="0" applyFont="1" applyFill="1"/>
    <xf numFmtId="0" fontId="6" fillId="0" borderId="7" xfId="0" applyFont="1" applyBorder="1" applyAlignment="1">
      <alignment horizontal="right" vertical="top" wrapText="1"/>
    </xf>
    <xf numFmtId="0" fontId="6" fillId="0" borderId="12" xfId="0" applyFont="1" applyBorder="1" applyAlignment="1">
      <alignment horizontal="right" vertical="top" wrapText="1"/>
    </xf>
    <xf numFmtId="2" fontId="6" fillId="0" borderId="8" xfId="0" applyNumberFormat="1" applyFont="1" applyBorder="1" applyAlignment="1">
      <alignment horizontal="right" wrapText="1"/>
    </xf>
    <xf numFmtId="0" fontId="6" fillId="0" borderId="0" xfId="0" applyFont="1" applyBorder="1" applyAlignment="1">
      <alignment horizontal="right" vertical="top" wrapText="1"/>
    </xf>
    <xf numFmtId="1" fontId="6" fillId="0" borderId="0" xfId="0" applyNumberFormat="1" applyFont="1" applyBorder="1" applyAlignment="1">
      <alignment horizontal="right" vertical="top" wrapText="1"/>
    </xf>
    <xf numFmtId="0" fontId="6" fillId="0" borderId="9" xfId="0" quotePrefix="1" applyFont="1" applyFill="1" applyBorder="1" applyAlignment="1">
      <alignment vertical="top" wrapText="1"/>
    </xf>
    <xf numFmtId="0" fontId="7" fillId="0" borderId="3" xfId="0" applyFont="1" applyFill="1" applyBorder="1" applyAlignment="1">
      <alignment vertical="top" wrapText="1"/>
    </xf>
    <xf numFmtId="0" fontId="7" fillId="0" borderId="9" xfId="0" quotePrefix="1" applyFont="1" applyFill="1" applyBorder="1" applyAlignment="1">
      <alignment vertical="top" wrapText="1"/>
    </xf>
    <xf numFmtId="1" fontId="6" fillId="0" borderId="14" xfId="0" applyNumberFormat="1" applyFont="1" applyBorder="1"/>
    <xf numFmtId="0" fontId="6" fillId="0" borderId="0" xfId="0" applyFont="1"/>
    <xf numFmtId="0" fontId="7" fillId="0" borderId="7" xfId="0" applyFont="1" applyBorder="1"/>
    <xf numFmtId="0" fontId="7" fillId="0" borderId="0" xfId="0" applyFont="1"/>
    <xf numFmtId="0" fontId="7" fillId="0" borderId="9" xfId="0" quotePrefix="1" applyFont="1" applyBorder="1"/>
    <xf numFmtId="0" fontId="7" fillId="0" borderId="5" xfId="0" applyFont="1" applyBorder="1"/>
    <xf numFmtId="0" fontId="6" fillId="0" borderId="1" xfId="0" applyFont="1" applyBorder="1"/>
    <xf numFmtId="0" fontId="7" fillId="0" borderId="1" xfId="0" applyFont="1" applyBorder="1"/>
    <xf numFmtId="0" fontId="6" fillId="0" borderId="1" xfId="0" applyFont="1" applyBorder="1" applyAlignment="1">
      <alignment textRotation="90"/>
    </xf>
    <xf numFmtId="0" fontId="7" fillId="0" borderId="1" xfId="0" applyFont="1" applyBorder="1" applyAlignment="1">
      <alignment vertical="top" wrapText="1"/>
    </xf>
    <xf numFmtId="2" fontId="7" fillId="0" borderId="1" xfId="0" applyNumberFormat="1" applyFont="1" applyBorder="1" applyAlignment="1">
      <alignment horizontal="right" vertical="top" wrapText="1"/>
    </xf>
    <xf numFmtId="0" fontId="12" fillId="0" borderId="1" xfId="0" applyFont="1" applyFill="1" applyBorder="1" applyAlignment="1">
      <alignment horizontal="right" vertical="top" wrapText="1"/>
    </xf>
    <xf numFmtId="0" fontId="12" fillId="0" borderId="1" xfId="0" applyFont="1" applyBorder="1" applyAlignment="1">
      <alignment horizontal="right" vertical="top" wrapText="1"/>
    </xf>
    <xf numFmtId="0" fontId="6" fillId="0" borderId="18" xfId="0" applyFont="1" applyBorder="1" applyAlignment="1">
      <alignment vertical="top" wrapText="1"/>
    </xf>
    <xf numFmtId="2" fontId="6" fillId="0" borderId="18" xfId="0" applyNumberFormat="1" applyFont="1" applyBorder="1" applyAlignment="1">
      <alignment horizontal="right" vertical="top" wrapText="1"/>
    </xf>
    <xf numFmtId="0" fontId="13" fillId="0" borderId="18" xfId="0" applyFont="1" applyBorder="1" applyAlignment="1">
      <alignment horizontal="right" vertical="top" wrapText="1"/>
    </xf>
    <xf numFmtId="0" fontId="6" fillId="0" borderId="18" xfId="0" applyFont="1" applyBorder="1"/>
    <xf numFmtId="0" fontId="6" fillId="0" borderId="17" xfId="0" applyFont="1" applyBorder="1" applyAlignment="1">
      <alignment vertical="top" wrapText="1"/>
    </xf>
    <xf numFmtId="2" fontId="7" fillId="0" borderId="17" xfId="0" applyNumberFormat="1" applyFont="1" applyBorder="1" applyAlignment="1">
      <alignment horizontal="right" vertical="top" wrapText="1"/>
    </xf>
    <xf numFmtId="0" fontId="12" fillId="0" borderId="17" xfId="0" applyFont="1" applyBorder="1" applyAlignment="1">
      <alignment horizontal="right" vertical="top" wrapText="1"/>
    </xf>
    <xf numFmtId="0" fontId="7" fillId="0" borderId="17" xfId="0" applyFont="1" applyBorder="1"/>
    <xf numFmtId="0" fontId="7" fillId="0" borderId="20" xfId="0" applyFont="1" applyFill="1" applyBorder="1" applyAlignment="1">
      <alignment vertical="top" wrapText="1"/>
    </xf>
    <xf numFmtId="0" fontId="7" fillId="0" borderId="18" xfId="0" applyFont="1" applyBorder="1"/>
    <xf numFmtId="0" fontId="13" fillId="0" borderId="17" xfId="0" applyFont="1" applyBorder="1" applyAlignment="1">
      <alignment horizontal="right" vertical="top" wrapText="1"/>
    </xf>
    <xf numFmtId="2" fontId="6" fillId="0" borderId="18" xfId="0" applyNumberFormat="1" applyFont="1" applyFill="1" applyBorder="1" applyAlignment="1">
      <alignment horizontal="right" vertical="top" wrapText="1"/>
    </xf>
    <xf numFmtId="0" fontId="6" fillId="0" borderId="19" xfId="0" applyFont="1" applyBorder="1" applyAlignment="1">
      <alignment vertical="top" wrapText="1"/>
    </xf>
    <xf numFmtId="2" fontId="6" fillId="0" borderId="19" xfId="0" applyNumberFormat="1" applyFont="1" applyBorder="1" applyAlignment="1">
      <alignment horizontal="right" vertical="top" wrapText="1"/>
    </xf>
    <xf numFmtId="0" fontId="13" fillId="0" borderId="19" xfId="0" applyFont="1" applyBorder="1" applyAlignment="1">
      <alignment horizontal="right" vertical="top" wrapText="1"/>
    </xf>
    <xf numFmtId="0" fontId="6" fillId="0" borderId="19" xfId="0" applyFont="1" applyBorder="1"/>
    <xf numFmtId="165" fontId="7" fillId="0" borderId="0" xfId="0" applyNumberFormat="1" applyFont="1"/>
    <xf numFmtId="166" fontId="7" fillId="0" borderId="0" xfId="0" applyNumberFormat="1" applyFont="1"/>
    <xf numFmtId="9" fontId="6" fillId="0" borderId="16" xfId="1" applyNumberFormat="1" applyFont="1" applyBorder="1"/>
    <xf numFmtId="0" fontId="7" fillId="3" borderId="0" xfId="0" applyFont="1" applyFill="1"/>
    <xf numFmtId="0" fontId="14" fillId="0" borderId="0" xfId="0" applyFont="1"/>
    <xf numFmtId="0" fontId="10" fillId="0" borderId="0" xfId="0" applyFont="1"/>
    <xf numFmtId="0" fontId="15" fillId="0" borderId="0" xfId="0" applyFont="1"/>
    <xf numFmtId="0" fontId="10" fillId="0" borderId="1" xfId="0" applyFont="1" applyBorder="1"/>
    <xf numFmtId="0" fontId="3" fillId="0" borderId="0" xfId="0" applyFont="1" applyBorder="1"/>
    <xf numFmtId="0" fontId="4" fillId="0" borderId="0" xfId="0" applyFont="1" applyBorder="1" applyAlignment="1">
      <alignment vertical="top" wrapText="1"/>
    </xf>
    <xf numFmtId="2" fontId="10" fillId="2" borderId="1" xfId="0" applyNumberFormat="1" applyFont="1" applyFill="1" applyBorder="1"/>
    <xf numFmtId="0" fontId="10" fillId="0" borderId="0" xfId="0" applyFont="1" applyBorder="1"/>
    <xf numFmtId="0" fontId="10" fillId="0" borderId="1" xfId="0" applyFont="1" applyFill="1" applyBorder="1"/>
    <xf numFmtId="0" fontId="6" fillId="0" borderId="17" xfId="0" applyFont="1" applyBorder="1"/>
    <xf numFmtId="0" fontId="6" fillId="0" borderId="17" xfId="0" applyFont="1" applyBorder="1" applyAlignment="1">
      <alignment wrapText="1"/>
    </xf>
    <xf numFmtId="0" fontId="7" fillId="0" borderId="0" xfId="0" applyFont="1" applyFill="1" applyBorder="1"/>
    <xf numFmtId="0" fontId="7" fillId="0" borderId="0" xfId="0" applyFont="1" applyFill="1"/>
    <xf numFmtId="0" fontId="2" fillId="0" borderId="0" xfId="0" applyFont="1" applyFill="1" applyBorder="1"/>
    <xf numFmtId="0" fontId="7" fillId="0" borderId="1" xfId="0" applyFont="1" applyBorder="1" applyAlignment="1">
      <alignment wrapText="1"/>
    </xf>
    <xf numFmtId="2" fontId="6" fillId="0" borderId="1" xfId="0" applyNumberFormat="1" applyFont="1" applyFill="1" applyBorder="1"/>
    <xf numFmtId="0" fontId="6" fillId="0" borderId="1" xfId="0" applyFont="1" applyFill="1" applyBorder="1" applyAlignment="1">
      <alignment wrapText="1"/>
    </xf>
    <xf numFmtId="0" fontId="7" fillId="0" borderId="6" xfId="0" applyFont="1" applyBorder="1" applyAlignment="1">
      <alignment wrapText="1"/>
    </xf>
    <xf numFmtId="0" fontId="7" fillId="0" borderId="3" xfId="0" applyFont="1" applyBorder="1" applyAlignment="1">
      <alignment wrapText="1"/>
    </xf>
    <xf numFmtId="0" fontId="7" fillId="0" borderId="3" xfId="0" quotePrefix="1" applyFont="1" applyBorder="1" applyAlignment="1">
      <alignment wrapText="1"/>
    </xf>
    <xf numFmtId="0" fontId="6" fillId="0" borderId="4" xfId="0" applyFont="1" applyBorder="1" applyAlignment="1">
      <alignment wrapText="1"/>
    </xf>
    <xf numFmtId="0" fontId="7" fillId="0" borderId="0" xfId="0" applyFont="1" applyAlignment="1">
      <alignment wrapText="1"/>
    </xf>
    <xf numFmtId="2" fontId="17" fillId="4" borderId="1" xfId="0" applyNumberFormat="1" applyFont="1" applyFill="1" applyBorder="1" applyAlignment="1">
      <alignment horizontal="right" vertical="top" wrapText="1"/>
    </xf>
    <xf numFmtId="2" fontId="17" fillId="4" borderId="17" xfId="0" applyNumberFormat="1" applyFont="1" applyFill="1" applyBorder="1" applyAlignment="1">
      <alignment horizontal="right" vertical="top" wrapText="1"/>
    </xf>
    <xf numFmtId="9" fontId="18" fillId="4" borderId="10" xfId="0" applyNumberFormat="1" applyFont="1" applyFill="1" applyBorder="1"/>
    <xf numFmtId="9" fontId="17" fillId="4" borderId="10" xfId="0" applyNumberFormat="1" applyFont="1" applyFill="1" applyBorder="1"/>
    <xf numFmtId="2" fontId="17" fillId="4" borderId="8" xfId="0" applyNumberFormat="1" applyFont="1" applyFill="1" applyBorder="1" applyAlignment="1">
      <alignment horizontal="left"/>
    </xf>
    <xf numFmtId="0" fontId="6" fillId="0" borderId="0" xfId="0" applyFont="1" applyBorder="1" applyAlignment="1">
      <alignment vertical="top" wrapText="1"/>
    </xf>
    <xf numFmtId="0" fontId="20" fillId="0" borderId="0" xfId="0" applyFont="1"/>
    <xf numFmtId="0" fontId="20" fillId="0" borderId="1" xfId="0" applyFont="1" applyBorder="1"/>
    <xf numFmtId="0" fontId="19" fillId="0" borderId="1" xfId="0" applyFont="1" applyFill="1" applyBorder="1" applyAlignment="1">
      <alignment vertical="top" wrapText="1"/>
    </xf>
    <xf numFmtId="0" fontId="21" fillId="0" borderId="1" xfId="0" applyFont="1" applyFill="1" applyBorder="1" applyAlignment="1">
      <alignment vertical="top" wrapText="1"/>
    </xf>
    <xf numFmtId="0" fontId="22" fillId="0" borderId="1" xfId="0" applyFont="1" applyFill="1" applyBorder="1" applyAlignment="1">
      <alignment vertical="top" wrapText="1"/>
    </xf>
    <xf numFmtId="2" fontId="23" fillId="4" borderId="1" xfId="0" applyNumberFormat="1" applyFont="1" applyFill="1" applyBorder="1" applyAlignment="1">
      <alignment horizontal="right" vertical="top" wrapText="1"/>
    </xf>
    <xf numFmtId="0" fontId="24" fillId="0" borderId="1" xfId="0" applyFont="1" applyFill="1" applyBorder="1" applyAlignment="1">
      <alignment vertical="top" wrapText="1"/>
    </xf>
    <xf numFmtId="0" fontId="25" fillId="0" borderId="1" xfId="0" applyFont="1" applyFill="1" applyBorder="1" applyAlignment="1">
      <alignment vertical="top" wrapText="1"/>
    </xf>
    <xf numFmtId="0" fontId="26" fillId="0" borderId="1" xfId="0" applyFont="1" applyBorder="1"/>
    <xf numFmtId="0" fontId="6" fillId="0" borderId="1" xfId="0" applyFont="1" applyBorder="1" applyAlignment="1">
      <alignment horizontal="center" vertical="top" wrapText="1"/>
    </xf>
    <xf numFmtId="0" fontId="27" fillId="5" borderId="1" xfId="0" applyFont="1" applyFill="1" applyBorder="1" applyAlignment="1">
      <alignment vertical="center" wrapText="1"/>
    </xf>
    <xf numFmtId="0" fontId="27" fillId="0" borderId="1" xfId="0" applyFont="1" applyFill="1" applyBorder="1" applyAlignment="1">
      <alignment horizontal="center" vertical="center" wrapText="1"/>
    </xf>
    <xf numFmtId="0" fontId="22" fillId="0" borderId="1" xfId="0" applyFont="1" applyFill="1" applyBorder="1" applyAlignment="1">
      <alignment vertical="top" wrapText="1"/>
    </xf>
    <xf numFmtId="0" fontId="6" fillId="2" borderId="1" xfId="0" applyFont="1" applyFill="1" applyBorder="1" applyAlignment="1">
      <alignment vertical="center"/>
    </xf>
    <xf numFmtId="0" fontId="20" fillId="0" borderId="26" xfId="0" applyFont="1" applyBorder="1"/>
    <xf numFmtId="0" fontId="20" fillId="0" borderId="0" xfId="0" applyFont="1" applyBorder="1"/>
    <xf numFmtId="0" fontId="21" fillId="0" borderId="0" xfId="0" applyFont="1" applyFill="1" applyBorder="1" applyAlignment="1">
      <alignment vertical="top" wrapText="1"/>
    </xf>
    <xf numFmtId="0" fontId="30" fillId="0" borderId="1" xfId="0" applyFont="1" applyBorder="1" applyAlignment="1">
      <alignment wrapText="1"/>
    </xf>
    <xf numFmtId="0" fontId="5" fillId="0" borderId="1" xfId="0" applyFont="1" applyBorder="1"/>
    <xf numFmtId="1" fontId="18" fillId="4" borderId="1" xfId="0" applyNumberFormat="1" applyFont="1" applyFill="1" applyBorder="1" applyAlignment="1">
      <alignment horizontal="center" vertical="center" wrapText="1"/>
    </xf>
    <xf numFmtId="2" fontId="26" fillId="0" borderId="1" xfId="0" applyNumberFormat="1" applyFont="1" applyBorder="1"/>
    <xf numFmtId="9" fontId="18" fillId="4" borderId="1" xfId="1" applyFont="1" applyFill="1" applyBorder="1" applyAlignment="1">
      <alignment horizontal="center" vertical="center" wrapText="1"/>
    </xf>
    <xf numFmtId="0" fontId="13" fillId="0" borderId="0" xfId="0" applyFont="1" applyFill="1" applyBorder="1" applyAlignment="1">
      <alignment vertical="top" wrapText="1"/>
    </xf>
    <xf numFmtId="0" fontId="18" fillId="0" borderId="0" xfId="0" applyFont="1" applyFill="1" applyBorder="1" applyAlignment="1">
      <alignment horizontal="center" vertical="top" wrapText="1"/>
    </xf>
    <xf numFmtId="2" fontId="20" fillId="0" borderId="0" xfId="0" applyNumberFormat="1" applyFont="1" applyBorder="1"/>
    <xf numFmtId="167" fontId="28" fillId="4" borderId="1" xfId="3" applyNumberFormat="1" applyFont="1" applyFill="1" applyBorder="1"/>
    <xf numFmtId="167" fontId="20" fillId="0" borderId="1" xfId="3" applyNumberFormat="1" applyFont="1" applyBorder="1"/>
    <xf numFmtId="167" fontId="26" fillId="0" borderId="1" xfId="3" applyNumberFormat="1" applyFont="1" applyBorder="1"/>
    <xf numFmtId="168" fontId="28" fillId="4" borderId="1" xfId="3" applyNumberFormat="1" applyFont="1" applyFill="1" applyBorder="1"/>
    <xf numFmtId="0" fontId="20" fillId="0" borderId="1" xfId="0" applyNumberFormat="1" applyFont="1" applyBorder="1"/>
    <xf numFmtId="167" fontId="20" fillId="6" borderId="1" xfId="3" applyNumberFormat="1" applyFont="1" applyFill="1" applyBorder="1"/>
    <xf numFmtId="167" fontId="28" fillId="6" borderId="1" xfId="3" applyNumberFormat="1" applyFont="1" applyFill="1" applyBorder="1"/>
    <xf numFmtId="168" fontId="20" fillId="6" borderId="1" xfId="0" applyNumberFormat="1" applyFont="1" applyFill="1" applyBorder="1"/>
    <xf numFmtId="168" fontId="20" fillId="6" borderId="1" xfId="3" applyNumberFormat="1" applyFont="1" applyFill="1" applyBorder="1"/>
    <xf numFmtId="168" fontId="20" fillId="0" borderId="1" xfId="3" applyNumberFormat="1" applyFont="1" applyFill="1" applyBorder="1"/>
    <xf numFmtId="0" fontId="30" fillId="0" borderId="1" xfId="0" applyFont="1" applyBorder="1"/>
    <xf numFmtId="0" fontId="0" fillId="0" borderId="0" xfId="0" applyFill="1"/>
    <xf numFmtId="0" fontId="32" fillId="0" borderId="0" xfId="0" applyFont="1"/>
    <xf numFmtId="0" fontId="33" fillId="0" borderId="0" xfId="0" applyFont="1"/>
    <xf numFmtId="0" fontId="10" fillId="0" borderId="33" xfId="0" applyFont="1" applyFill="1" applyBorder="1" applyAlignment="1">
      <alignment vertical="top" wrapText="1"/>
    </xf>
    <xf numFmtId="0" fontId="34" fillId="0" borderId="34" xfId="0" applyFont="1" applyFill="1" applyBorder="1" applyAlignment="1">
      <alignment vertical="top" wrapText="1"/>
    </xf>
    <xf numFmtId="168" fontId="23" fillId="4" borderId="1" xfId="3" applyNumberFormat="1" applyFont="1" applyFill="1" applyBorder="1"/>
    <xf numFmtId="168" fontId="5" fillId="0" borderId="34" xfId="3" applyNumberFormat="1" applyFont="1" applyFill="1" applyBorder="1" applyAlignment="1">
      <alignment vertical="top" wrapText="1"/>
    </xf>
    <xf numFmtId="168" fontId="35" fillId="0" borderId="11" xfId="3" applyNumberFormat="1" applyFont="1" applyFill="1" applyBorder="1" applyAlignment="1">
      <alignment vertical="top" wrapText="1"/>
    </xf>
    <xf numFmtId="0" fontId="10" fillId="0" borderId="38" xfId="0" applyFont="1" applyFill="1" applyBorder="1" applyAlignment="1">
      <alignment vertical="top" wrapText="1"/>
    </xf>
    <xf numFmtId="0" fontId="10" fillId="0" borderId="39" xfId="0" applyFont="1" applyFill="1" applyBorder="1" applyAlignment="1">
      <alignment vertical="top" wrapText="1"/>
    </xf>
    <xf numFmtId="168" fontId="5" fillId="0" borderId="40" xfId="3" applyNumberFormat="1" applyFont="1" applyFill="1" applyBorder="1" applyAlignment="1">
      <alignment vertical="top" wrapText="1"/>
    </xf>
    <xf numFmtId="168" fontId="35" fillId="0" borderId="43" xfId="3" applyNumberFormat="1" applyFont="1" applyFill="1" applyBorder="1" applyAlignment="1">
      <alignment vertical="top" wrapText="1"/>
    </xf>
    <xf numFmtId="0" fontId="10" fillId="0" borderId="30" xfId="0" applyFont="1" applyFill="1" applyBorder="1" applyAlignment="1">
      <alignment vertical="top" wrapText="1"/>
    </xf>
    <xf numFmtId="0" fontId="10" fillId="0" borderId="26" xfId="0" applyFont="1" applyFill="1" applyBorder="1" applyAlignment="1">
      <alignment vertical="top" wrapText="1"/>
    </xf>
    <xf numFmtId="168" fontId="35" fillId="0" borderId="31" xfId="3" applyNumberFormat="1" applyFont="1" applyFill="1" applyBorder="1" applyAlignment="1">
      <alignment vertical="top" wrapText="1"/>
    </xf>
    <xf numFmtId="0" fontId="10" fillId="0" borderId="0" xfId="0" applyFont="1" applyFill="1"/>
    <xf numFmtId="168" fontId="10" fillId="0" borderId="17" xfId="3" applyNumberFormat="1" applyFont="1" applyFill="1" applyBorder="1" applyAlignment="1">
      <alignment wrapText="1"/>
    </xf>
    <xf numFmtId="168" fontId="10" fillId="0" borderId="13" xfId="3" applyNumberFormat="1" applyFont="1" applyFill="1" applyBorder="1" applyAlignment="1">
      <alignment wrapText="1"/>
    </xf>
    <xf numFmtId="168" fontId="5" fillId="0" borderId="34" xfId="3" applyNumberFormat="1" applyFont="1" applyFill="1" applyBorder="1" applyAlignment="1">
      <alignment wrapText="1"/>
    </xf>
    <xf numFmtId="168" fontId="35" fillId="0" borderId="11" xfId="3" applyNumberFormat="1" applyFont="1" applyFill="1" applyBorder="1" applyAlignment="1">
      <alignment wrapText="1"/>
    </xf>
    <xf numFmtId="168" fontId="10" fillId="0" borderId="41" xfId="3" applyNumberFormat="1" applyFont="1" applyFill="1" applyBorder="1" applyAlignment="1">
      <alignment vertical="top" wrapText="1"/>
    </xf>
    <xf numFmtId="168" fontId="10" fillId="0" borderId="42" xfId="3" applyNumberFormat="1" applyFont="1" applyFill="1" applyBorder="1" applyAlignment="1">
      <alignment vertical="top" wrapText="1"/>
    </xf>
    <xf numFmtId="168" fontId="10" fillId="0" borderId="39" xfId="3" applyNumberFormat="1" applyFont="1" applyFill="1" applyBorder="1" applyAlignment="1">
      <alignment vertical="top" wrapText="1"/>
    </xf>
    <xf numFmtId="0" fontId="13" fillId="5" borderId="1" xfId="0" applyFont="1" applyFill="1" applyBorder="1" applyAlignment="1">
      <alignment vertical="center" wrapText="1"/>
    </xf>
    <xf numFmtId="0" fontId="27" fillId="5" borderId="1" xfId="0" applyFont="1" applyFill="1" applyBorder="1" applyAlignment="1">
      <alignment horizontal="center" vertical="center" wrapText="1"/>
    </xf>
    <xf numFmtId="168" fontId="26" fillId="0" borderId="37" xfId="3" applyNumberFormat="1" applyFont="1" applyFill="1" applyBorder="1" applyAlignment="1">
      <alignment wrapText="1"/>
    </xf>
    <xf numFmtId="168" fontId="26" fillId="0" borderId="35" xfId="3" applyNumberFormat="1" applyFont="1" applyFill="1" applyBorder="1" applyAlignment="1">
      <alignment wrapText="1"/>
    </xf>
    <xf numFmtId="168" fontId="26" fillId="0" borderId="36" xfId="3" applyNumberFormat="1" applyFont="1" applyFill="1" applyBorder="1" applyAlignment="1">
      <alignment wrapText="1"/>
    </xf>
    <xf numFmtId="168" fontId="26" fillId="0" borderId="28" xfId="3" applyNumberFormat="1" applyFont="1" applyFill="1" applyBorder="1" applyAlignment="1">
      <alignment wrapText="1"/>
    </xf>
    <xf numFmtId="168" fontId="37" fillId="0" borderId="23" xfId="3" applyNumberFormat="1" applyFont="1" applyFill="1" applyBorder="1" applyAlignment="1">
      <alignment wrapText="1"/>
    </xf>
    <xf numFmtId="0" fontId="36" fillId="0" borderId="0" xfId="0" applyFont="1"/>
    <xf numFmtId="168" fontId="39" fillId="0" borderId="23" xfId="3" applyNumberFormat="1" applyFont="1" applyFill="1" applyBorder="1" applyAlignment="1">
      <alignment wrapText="1"/>
    </xf>
    <xf numFmtId="0" fontId="26" fillId="0" borderId="0" xfId="0" applyFont="1"/>
    <xf numFmtId="0" fontId="29" fillId="0" borderId="0" xfId="0" applyFont="1" applyBorder="1" applyAlignment="1">
      <alignment vertical="center"/>
    </xf>
    <xf numFmtId="2" fontId="34" fillId="0" borderId="40" xfId="0" applyNumberFormat="1" applyFont="1" applyFill="1" applyBorder="1" applyAlignment="1">
      <alignment vertical="top" wrapText="1"/>
    </xf>
    <xf numFmtId="2" fontId="23" fillId="6" borderId="1" xfId="0" applyNumberFormat="1" applyFont="1" applyFill="1" applyBorder="1" applyAlignment="1">
      <alignment horizontal="right" vertical="top" wrapText="1"/>
    </xf>
    <xf numFmtId="0" fontId="18" fillId="0" borderId="0" xfId="0" applyFont="1" applyFill="1" applyBorder="1" applyAlignment="1">
      <alignment vertical="top" wrapText="1"/>
    </xf>
    <xf numFmtId="0" fontId="10" fillId="0" borderId="1" xfId="0" applyFont="1" applyFill="1" applyBorder="1" applyAlignment="1">
      <alignment vertical="center" wrapText="1"/>
    </xf>
    <xf numFmtId="0" fontId="26" fillId="0" borderId="1" xfId="0" applyFont="1" applyFill="1" applyBorder="1" applyAlignment="1">
      <alignment vertical="top" wrapText="1"/>
    </xf>
    <xf numFmtId="0" fontId="10" fillId="0" borderId="2" xfId="0" applyFont="1" applyFill="1" applyBorder="1" applyAlignment="1">
      <alignment vertical="center" wrapText="1"/>
    </xf>
    <xf numFmtId="0" fontId="5" fillId="0" borderId="1" xfId="0" applyFont="1" applyFill="1" applyBorder="1" applyAlignment="1">
      <alignment vertical="center" wrapText="1"/>
    </xf>
    <xf numFmtId="2" fontId="10" fillId="0" borderId="1" xfId="0" applyNumberFormat="1" applyFont="1" applyFill="1" applyBorder="1" applyAlignment="1">
      <alignment vertical="top" wrapText="1"/>
    </xf>
    <xf numFmtId="1" fontId="10" fillId="0" borderId="1" xfId="0" applyNumberFormat="1" applyFont="1" applyFill="1" applyBorder="1" applyAlignment="1">
      <alignment vertical="top" wrapText="1"/>
    </xf>
    <xf numFmtId="1" fontId="26" fillId="0" borderId="1" xfId="0" applyNumberFormat="1" applyFont="1" applyFill="1" applyBorder="1" applyAlignment="1">
      <alignment vertical="top" wrapText="1"/>
    </xf>
    <xf numFmtId="1" fontId="36" fillId="0" borderId="1" xfId="0" applyNumberFormat="1" applyFont="1" applyFill="1" applyBorder="1" applyAlignment="1">
      <alignment vertical="top" wrapText="1"/>
    </xf>
    <xf numFmtId="1" fontId="5" fillId="0" borderId="1" xfId="0" applyNumberFormat="1" applyFont="1" applyFill="1" applyBorder="1" applyAlignment="1">
      <alignment vertical="top" wrapText="1"/>
    </xf>
    <xf numFmtId="2" fontId="5" fillId="0" borderId="1" xfId="0" applyNumberFormat="1" applyFont="1" applyFill="1" applyBorder="1" applyAlignment="1">
      <alignment vertical="top" wrapText="1"/>
    </xf>
    <xf numFmtId="168" fontId="5" fillId="0" borderId="1" xfId="3" applyNumberFormat="1" applyFont="1" applyFill="1" applyBorder="1" applyAlignment="1">
      <alignment vertical="top" wrapText="1"/>
    </xf>
    <xf numFmtId="168" fontId="10" fillId="0" borderId="1" xfId="3" applyNumberFormat="1" applyFont="1" applyFill="1" applyBorder="1" applyAlignment="1">
      <alignment vertical="top" wrapText="1"/>
    </xf>
    <xf numFmtId="0" fontId="6" fillId="5" borderId="1" xfId="0" applyFont="1" applyFill="1" applyBorder="1" applyAlignment="1">
      <alignment vertical="center" wrapText="1"/>
    </xf>
    <xf numFmtId="0" fontId="27" fillId="5" borderId="42" xfId="0" applyFont="1" applyFill="1" applyBorder="1" applyAlignment="1">
      <alignment vertical="center" wrapText="1"/>
    </xf>
    <xf numFmtId="2" fontId="5" fillId="0" borderId="1" xfId="0" applyNumberFormat="1" applyFont="1" applyFill="1" applyBorder="1" applyAlignment="1">
      <alignment vertical="center" wrapText="1"/>
    </xf>
    <xf numFmtId="2" fontId="40" fillId="4" borderId="1" xfId="0" applyNumberFormat="1" applyFont="1" applyFill="1" applyBorder="1" applyAlignment="1">
      <alignment horizontal="right" vertical="top" wrapText="1"/>
    </xf>
    <xf numFmtId="0" fontId="6" fillId="0" borderId="0" xfId="0" applyFont="1" applyBorder="1" applyAlignment="1">
      <alignment horizontal="left" wrapText="1"/>
    </xf>
    <xf numFmtId="0" fontId="22" fillId="0" borderId="27" xfId="0" applyFont="1" applyFill="1" applyBorder="1" applyAlignment="1">
      <alignment vertical="top" wrapText="1"/>
    </xf>
    <xf numFmtId="168" fontId="23" fillId="4" borderId="27" xfId="3" applyNumberFormat="1" applyFont="1" applyFill="1" applyBorder="1"/>
    <xf numFmtId="0" fontId="34" fillId="0" borderId="1" xfId="0" applyFont="1" applyFill="1" applyBorder="1" applyAlignment="1">
      <alignment vertical="top" wrapText="1"/>
    </xf>
    <xf numFmtId="0" fontId="34" fillId="0" borderId="17" xfId="0" applyFont="1" applyFill="1" applyBorder="1" applyAlignment="1">
      <alignment vertical="top" wrapText="1"/>
    </xf>
    <xf numFmtId="0" fontId="7" fillId="0" borderId="0" xfId="0" applyFont="1" applyBorder="1" applyAlignment="1">
      <alignment vertical="top" wrapText="1"/>
    </xf>
    <xf numFmtId="0" fontId="10" fillId="0" borderId="48" xfId="0" applyFont="1" applyFill="1" applyBorder="1" applyAlignment="1">
      <alignment vertical="top" wrapText="1"/>
    </xf>
    <xf numFmtId="0" fontId="34" fillId="0" borderId="50" xfId="0" applyFont="1" applyFill="1" applyBorder="1" applyAlignment="1">
      <alignment vertical="top" wrapText="1"/>
    </xf>
    <xf numFmtId="168" fontId="35" fillId="0" borderId="15" xfId="3" applyNumberFormat="1" applyFont="1" applyFill="1" applyBorder="1" applyAlignment="1">
      <alignment vertical="top" wrapText="1"/>
    </xf>
    <xf numFmtId="0" fontId="6" fillId="0" borderId="27" xfId="0" applyFont="1" applyBorder="1" applyAlignment="1">
      <alignment horizontal="center"/>
    </xf>
    <xf numFmtId="0" fontId="6" fillId="0" borderId="1" xfId="0" applyFont="1" applyBorder="1" applyAlignment="1">
      <alignment textRotation="90" wrapText="1"/>
    </xf>
    <xf numFmtId="2" fontId="6" fillId="6" borderId="18" xfId="0" applyNumberFormat="1" applyFont="1" applyFill="1" applyBorder="1" applyAlignment="1">
      <alignment horizontal="right" vertical="top" wrapText="1"/>
    </xf>
    <xf numFmtId="2" fontId="10" fillId="0" borderId="1" xfId="0" applyNumberFormat="1" applyFont="1" applyBorder="1"/>
    <xf numFmtId="1" fontId="10" fillId="0" borderId="1" xfId="0" applyNumberFormat="1" applyFont="1" applyBorder="1"/>
    <xf numFmtId="0" fontId="11" fillId="5" borderId="27" xfId="0" applyFont="1" applyFill="1" applyBorder="1" applyAlignment="1">
      <alignment horizontal="center"/>
    </xf>
    <xf numFmtId="9" fontId="7" fillId="0" borderId="1" xfId="1" applyFont="1" applyBorder="1" applyAlignment="1">
      <alignment horizontal="right" vertical="top" wrapText="1"/>
    </xf>
    <xf numFmtId="0" fontId="10" fillId="0" borderId="13" xfId="0" applyFont="1" applyFill="1" applyBorder="1" applyAlignment="1">
      <alignment horizontal="left" vertical="center" wrapText="1"/>
    </xf>
    <xf numFmtId="0" fontId="10" fillId="7" borderId="30" xfId="0" applyFont="1" applyFill="1" applyBorder="1" applyAlignment="1">
      <alignment vertical="top" wrapText="1"/>
    </xf>
    <xf numFmtId="0" fontId="36" fillId="0" borderId="1" xfId="0" applyFont="1" applyFill="1" applyBorder="1" applyAlignment="1">
      <alignment vertical="top" wrapText="1"/>
    </xf>
    <xf numFmtId="0" fontId="7" fillId="4" borderId="1" xfId="0" applyFont="1" applyFill="1" applyBorder="1" applyAlignment="1">
      <alignment vertical="top" wrapText="1"/>
    </xf>
    <xf numFmtId="0" fontId="7" fillId="4" borderId="0" xfId="0" applyFont="1" applyFill="1" applyBorder="1" applyAlignment="1">
      <alignment vertical="top" wrapText="1"/>
    </xf>
    <xf numFmtId="0" fontId="7" fillId="4" borderId="1" xfId="0" applyFont="1" applyFill="1" applyBorder="1"/>
    <xf numFmtId="0" fontId="21" fillId="5" borderId="26" xfId="0" applyFont="1" applyFill="1" applyBorder="1" applyAlignment="1">
      <alignment horizontal="left" vertical="top" wrapText="1"/>
    </xf>
    <xf numFmtId="0" fontId="21" fillId="5" borderId="27" xfId="0" applyFont="1" applyFill="1" applyBorder="1" applyAlignment="1">
      <alignment horizontal="left" vertical="top" wrapText="1"/>
    </xf>
    <xf numFmtId="0" fontId="18" fillId="4" borderId="2" xfId="0" applyFont="1" applyFill="1" applyBorder="1" applyAlignment="1">
      <alignment horizontal="center" vertical="top" wrapText="1"/>
    </xf>
    <xf numFmtId="0" fontId="18" fillId="4" borderId="0" xfId="0" applyFont="1" applyFill="1" applyBorder="1" applyAlignment="1">
      <alignment horizontal="center" vertical="top" wrapText="1"/>
    </xf>
    <xf numFmtId="0" fontId="29" fillId="0" borderId="2" xfId="0" applyFont="1" applyBorder="1" applyAlignment="1">
      <alignment horizontal="center" vertical="center" wrapText="1"/>
    </xf>
    <xf numFmtId="0" fontId="29" fillId="0" borderId="0" xfId="0" applyFont="1" applyBorder="1" applyAlignment="1">
      <alignment horizontal="center" vertical="center" wrapText="1"/>
    </xf>
    <xf numFmtId="0" fontId="13" fillId="6" borderId="0" xfId="0" applyFont="1" applyFill="1" applyBorder="1" applyAlignment="1">
      <alignment horizontal="center" vertical="top" wrapText="1"/>
    </xf>
    <xf numFmtId="0" fontId="34" fillId="0" borderId="1" xfId="0" applyFont="1" applyFill="1" applyBorder="1" applyAlignment="1">
      <alignment horizontal="right" vertical="center" wrapText="1"/>
    </xf>
    <xf numFmtId="0" fontId="10" fillId="0" borderId="44" xfId="0" applyFont="1" applyFill="1" applyBorder="1" applyAlignment="1">
      <alignment horizontal="left" vertical="top" wrapText="1"/>
    </xf>
    <xf numFmtId="0" fontId="10" fillId="0" borderId="45"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32" xfId="0" applyFont="1" applyFill="1" applyBorder="1" applyAlignment="1">
      <alignment horizontal="left" vertical="top" wrapText="1"/>
    </xf>
    <xf numFmtId="0" fontId="38" fillId="0" borderId="21" xfId="0" applyFont="1" applyFill="1" applyBorder="1" applyAlignment="1">
      <alignment horizontal="left" vertical="top" wrapText="1"/>
    </xf>
    <xf numFmtId="0" fontId="38" fillId="0" borderId="22" xfId="0" applyFont="1" applyFill="1" applyBorder="1" applyAlignment="1">
      <alignment horizontal="left" vertical="top" wrapText="1"/>
    </xf>
    <xf numFmtId="0" fontId="38" fillId="0" borderId="23" xfId="0" applyFont="1" applyFill="1" applyBorder="1" applyAlignment="1">
      <alignment horizontal="left" vertical="top" wrapText="1"/>
    </xf>
    <xf numFmtId="0" fontId="26" fillId="0" borderId="21" xfId="0" applyFont="1" applyFill="1" applyBorder="1" applyAlignment="1">
      <alignment horizontal="left" vertical="top" wrapText="1"/>
    </xf>
    <xf numFmtId="0" fontId="26" fillId="0" borderId="22" xfId="0" applyFont="1" applyFill="1" applyBorder="1" applyAlignment="1">
      <alignment horizontal="left" vertical="top" wrapText="1"/>
    </xf>
    <xf numFmtId="0" fontId="26" fillId="0" borderId="23" xfId="0" applyFont="1" applyFill="1" applyBorder="1" applyAlignment="1">
      <alignment horizontal="left" vertical="top" wrapText="1"/>
    </xf>
    <xf numFmtId="0" fontId="29" fillId="0" borderId="2" xfId="0" applyFont="1" applyBorder="1" applyAlignment="1">
      <alignment horizontal="center" vertical="center"/>
    </xf>
    <xf numFmtId="0" fontId="29" fillId="0" borderId="0" xfId="0" applyFont="1" applyBorder="1" applyAlignment="1">
      <alignment horizontal="center" vertical="center"/>
    </xf>
    <xf numFmtId="0" fontId="10" fillId="0" borderId="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27" fillId="5" borderId="1" xfId="0" applyFont="1" applyFill="1" applyBorder="1" applyAlignment="1">
      <alignment horizontal="center" vertical="center" wrapText="1"/>
    </xf>
    <xf numFmtId="0" fontId="6" fillId="0" borderId="0" xfId="0" applyFont="1" applyBorder="1" applyAlignment="1">
      <alignment horizontal="center" vertical="top" wrapText="1"/>
    </xf>
    <xf numFmtId="0" fontId="16" fillId="0" borderId="10" xfId="0" applyFont="1" applyBorder="1" applyAlignment="1">
      <alignment horizontal="center" wrapText="1"/>
    </xf>
    <xf numFmtId="0" fontId="16" fillId="0" borderId="10" xfId="0" applyFont="1" applyBorder="1" applyAlignment="1">
      <alignment horizontal="center"/>
    </xf>
    <xf numFmtId="0" fontId="11" fillId="5" borderId="1" xfId="0" applyFont="1" applyFill="1" applyBorder="1" applyAlignment="1">
      <alignment horizontal="center"/>
    </xf>
    <xf numFmtId="0" fontId="6" fillId="0" borderId="1" xfId="0" applyFont="1" applyBorder="1" applyAlignment="1">
      <alignment horizontal="center"/>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5" borderId="5" xfId="0" applyFont="1" applyFill="1" applyBorder="1" applyAlignment="1">
      <alignment horizontal="left" wrapText="1"/>
    </xf>
    <xf numFmtId="0" fontId="6" fillId="0" borderId="0" xfId="0" applyFont="1" applyBorder="1" applyAlignment="1">
      <alignment horizontal="left" wrapText="1"/>
    </xf>
    <xf numFmtId="0" fontId="6" fillId="0" borderId="5" xfId="0" applyFont="1" applyBorder="1" applyAlignment="1">
      <alignment horizontal="left" wrapText="1"/>
    </xf>
    <xf numFmtId="0" fontId="6" fillId="0" borderId="39" xfId="0" applyFont="1" applyBorder="1" applyAlignment="1">
      <alignment horizontal="center"/>
    </xf>
    <xf numFmtId="0" fontId="6" fillId="0" borderId="41" xfId="0" applyFont="1" applyBorder="1" applyAlignment="1">
      <alignment horizontal="center"/>
    </xf>
    <xf numFmtId="0" fontId="6" fillId="0" borderId="13" xfId="0" applyFont="1" applyBorder="1" applyAlignment="1">
      <alignment horizontal="center"/>
    </xf>
    <xf numFmtId="0" fontId="6" fillId="0" borderId="52" xfId="0" applyFont="1" applyBorder="1" applyAlignment="1">
      <alignment horizontal="center"/>
    </xf>
    <xf numFmtId="0" fontId="6" fillId="0" borderId="51" xfId="0" applyFont="1" applyBorder="1" applyAlignment="1">
      <alignment horizontal="center"/>
    </xf>
    <xf numFmtId="0" fontId="6" fillId="0" borderId="27" xfId="0" applyFont="1" applyBorder="1" applyAlignment="1">
      <alignment horizontal="center"/>
    </xf>
    <xf numFmtId="0" fontId="11" fillId="5" borderId="26" xfId="0" applyFont="1" applyFill="1" applyBorder="1" applyAlignment="1">
      <alignment horizontal="center"/>
    </xf>
    <xf numFmtId="0" fontId="11" fillId="5" borderId="51" xfId="0" applyFont="1" applyFill="1" applyBorder="1" applyAlignment="1">
      <alignment horizontal="center"/>
    </xf>
    <xf numFmtId="0" fontId="11" fillId="5" borderId="27" xfId="0" applyFont="1" applyFill="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45" fillId="0" borderId="0" xfId="2" applyFont="1"/>
  </cellXfs>
  <cellStyles count="4">
    <cellStyle name="Comma" xfId="3" builtinId="3"/>
    <cellStyle name="Hyperlink" xfId="2" builtinId="8"/>
    <cellStyle name="Normal" xfId="0" builtinId="0"/>
    <cellStyle name="Percent" xfId="1" builtinId="5"/>
  </cellStyles>
  <dxfs count="2">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lotajs.lv/g/Professional/Projects/BalticSeaFood/Cenu_noteiksanas_izmaksu_likviditates_modelis_Razotajs_Izplatitajs_skaidrojums.pdf" TargetMode="External"/><Relationship Id="rId1" Type="http://schemas.openxmlformats.org/officeDocument/2006/relationships/hyperlink" Target="Cenu_noteiksanas_izmaksu_likviditates_modelis_Razotajs_Izplatitajs_skaidrojums.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K34"/>
  <sheetViews>
    <sheetView tabSelected="1" zoomScale="70" zoomScaleNormal="70" workbookViewId="0">
      <selection sqref="A1:XFD1"/>
    </sheetView>
  </sheetViews>
  <sheetFormatPr defaultColWidth="11.5703125" defaultRowHeight="14.25"/>
  <cols>
    <col min="1" max="1" width="42.42578125" style="93" customWidth="1"/>
    <col min="2" max="2" width="19.28515625" style="93" customWidth="1"/>
    <col min="3" max="3" width="21.140625" style="93" customWidth="1"/>
    <col min="4" max="4" width="3.28515625" style="93" customWidth="1"/>
    <col min="5" max="5" width="44.140625" style="93" customWidth="1"/>
    <col min="6" max="7" width="21.7109375" style="93" customWidth="1"/>
    <col min="8" max="16384" width="11.5703125" style="93"/>
  </cols>
  <sheetData>
    <row r="1" spans="1:11" s="256" customFormat="1" ht="34.5" customHeight="1">
      <c r="A1" s="256" t="s">
        <v>199</v>
      </c>
    </row>
    <row r="2" spans="1:11" ht="53.45" customHeight="1">
      <c r="A2" s="208" t="s">
        <v>151</v>
      </c>
      <c r="B2" s="209"/>
      <c r="C2" s="209"/>
      <c r="D2" s="209"/>
      <c r="E2" s="162"/>
      <c r="F2" s="162"/>
      <c r="G2" s="162"/>
    </row>
    <row r="3" spans="1:11" ht="57.6" customHeight="1">
      <c r="A3" s="106" t="s">
        <v>13</v>
      </c>
      <c r="B3" s="102" t="s">
        <v>21</v>
      </c>
      <c r="C3" s="102" t="s">
        <v>17</v>
      </c>
    </row>
    <row r="4" spans="1:11" ht="15">
      <c r="A4" s="68" t="s">
        <v>14</v>
      </c>
      <c r="B4" s="194">
        <f>+'Preču pārdošana'!G33</f>
        <v>0</v>
      </c>
      <c r="C4" s="195">
        <f>+B4</f>
        <v>0</v>
      </c>
    </row>
    <row r="5" spans="1:11" ht="15">
      <c r="A5" s="68" t="s">
        <v>15</v>
      </c>
      <c r="B5" s="68" t="e">
        <f>Izplatīšana!L3*Izplatīšana!E54</f>
        <v>#DIV/0!</v>
      </c>
      <c r="C5" s="68">
        <f>+Izplatīšana!E57*Izplatīšana!L3</f>
        <v>0</v>
      </c>
    </row>
    <row r="6" spans="1:11" ht="15">
      <c r="A6" s="97" t="s">
        <v>16</v>
      </c>
      <c r="B6" s="98"/>
      <c r="C6" s="164"/>
    </row>
    <row r="7" spans="1:11" ht="16.5">
      <c r="A7" s="100" t="s">
        <v>152</v>
      </c>
      <c r="B7" s="101" t="e">
        <f>SUM(B5:B6)</f>
        <v>#DIV/0!</v>
      </c>
      <c r="C7" s="101">
        <f>SUM(C5:C6)</f>
        <v>0</v>
      </c>
    </row>
    <row r="9" spans="1:11" ht="15.6" customHeight="1">
      <c r="A9" s="206" t="s">
        <v>18</v>
      </c>
      <c r="B9" s="207"/>
      <c r="C9" s="207"/>
      <c r="D9" s="115"/>
      <c r="E9" s="115"/>
      <c r="F9" s="115"/>
      <c r="G9" s="115"/>
      <c r="H9" s="115"/>
      <c r="I9" s="115"/>
      <c r="J9" s="115"/>
      <c r="K9" s="115"/>
    </row>
    <row r="11" spans="1:11" ht="48" customHeight="1">
      <c r="A11" s="204" t="s">
        <v>19</v>
      </c>
      <c r="B11" s="205"/>
      <c r="C11" s="110" t="s">
        <v>20</v>
      </c>
    </row>
    <row r="12" spans="1:11" ht="31.9" customHeight="1">
      <c r="A12" s="96" t="s">
        <v>22</v>
      </c>
      <c r="B12" s="94" t="e">
        <f>B7-'Izmaksu budžets'!B16</f>
        <v>#DIV/0!</v>
      </c>
      <c r="C12" s="112">
        <v>1</v>
      </c>
    </row>
    <row r="13" spans="1:11" ht="27" customHeight="1">
      <c r="A13" s="96" t="s">
        <v>23</v>
      </c>
      <c r="B13" s="94">
        <f>C7-'Izmaksu budžets'!C16</f>
        <v>0</v>
      </c>
      <c r="C13" s="112"/>
    </row>
    <row r="14" spans="1:11" ht="13.9" customHeight="1">
      <c r="A14" s="109"/>
      <c r="B14" s="108"/>
      <c r="C14" s="108"/>
    </row>
    <row r="15" spans="1:11" ht="13.9" customHeight="1">
      <c r="A15" s="204" t="s">
        <v>24</v>
      </c>
      <c r="B15" s="205"/>
    </row>
    <row r="16" spans="1:11">
      <c r="A16" s="95"/>
      <c r="B16" s="94"/>
    </row>
    <row r="17" spans="1:5" ht="15">
      <c r="A17" s="97" t="s">
        <v>153</v>
      </c>
      <c r="B17" s="98"/>
    </row>
    <row r="18" spans="1:5" ht="15">
      <c r="A18" s="97" t="s">
        <v>25</v>
      </c>
      <c r="B18" s="98"/>
    </row>
    <row r="19" spans="1:5" ht="15">
      <c r="A19" s="97" t="s">
        <v>26</v>
      </c>
      <c r="B19" s="98"/>
    </row>
    <row r="20" spans="1:5" ht="15.75">
      <c r="A20" s="99" t="s">
        <v>27</v>
      </c>
      <c r="B20" s="111">
        <f>B17+B18+B19</f>
        <v>0</v>
      </c>
    </row>
    <row r="21" spans="1:5" ht="15">
      <c r="A21" s="105" t="s">
        <v>184</v>
      </c>
      <c r="B21" s="98"/>
    </row>
    <row r="22" spans="1:5" ht="18" customHeight="1">
      <c r="A22" s="105" t="s">
        <v>185</v>
      </c>
      <c r="B22" s="98"/>
    </row>
    <row r="23" spans="1:5" ht="15">
      <c r="A23" s="105" t="s">
        <v>28</v>
      </c>
      <c r="B23" s="98"/>
    </row>
    <row r="24" spans="1:5" ht="19.149999999999999" customHeight="1">
      <c r="A24" s="97" t="s">
        <v>29</v>
      </c>
      <c r="B24" s="98"/>
      <c r="E24" s="99" t="s">
        <v>186</v>
      </c>
    </row>
    <row r="25" spans="1:5" ht="18">
      <c r="A25" s="99" t="s">
        <v>30</v>
      </c>
      <c r="B25" s="111">
        <f>B21+B22+B23+B24</f>
        <v>0</v>
      </c>
      <c r="E25" s="114">
        <v>0.2</v>
      </c>
    </row>
    <row r="26" spans="1:5" ht="15.75">
      <c r="A26" s="99" t="s">
        <v>31</v>
      </c>
      <c r="B26" s="111">
        <f>+B25-B20</f>
        <v>0</v>
      </c>
    </row>
    <row r="27" spans="1:5" ht="19.149999999999999" customHeight="1">
      <c r="A27" s="97"/>
      <c r="B27" s="94"/>
    </row>
    <row r="28" spans="1:5" ht="50.25" customHeight="1">
      <c r="A28" s="100" t="s">
        <v>187</v>
      </c>
      <c r="B28" s="101" t="e">
        <f>((IF(C12&gt;0,B12,(IF(C13&gt;0,B13,))))-B26)</f>
        <v>#DIV/0!</v>
      </c>
    </row>
    <row r="29" spans="1:5" ht="15">
      <c r="A29" s="97" t="s">
        <v>32</v>
      </c>
      <c r="B29" s="107" t="e">
        <f>B28*E25</f>
        <v>#DIV/0!</v>
      </c>
      <c r="C29" s="108"/>
    </row>
    <row r="30" spans="1:5" ht="38.25" customHeight="1">
      <c r="A30" s="99" t="s">
        <v>188</v>
      </c>
      <c r="B30" s="101" t="e">
        <f>B28-B29</f>
        <v>#DIV/0!</v>
      </c>
      <c r="C30" s="108"/>
    </row>
    <row r="31" spans="1:5" ht="15">
      <c r="A31" s="97" t="s">
        <v>33</v>
      </c>
      <c r="B31" s="98"/>
      <c r="C31" s="108"/>
    </row>
    <row r="32" spans="1:5" ht="15">
      <c r="A32" s="97" t="s">
        <v>34</v>
      </c>
      <c r="B32" s="98"/>
      <c r="C32" s="108"/>
    </row>
    <row r="33" spans="1:3" ht="15">
      <c r="A33" s="97" t="s">
        <v>35</v>
      </c>
      <c r="B33" s="98"/>
      <c r="C33" s="108"/>
    </row>
    <row r="34" spans="1:3" ht="16.5">
      <c r="A34" s="99" t="s">
        <v>36</v>
      </c>
      <c r="B34" s="113" t="e">
        <f>B30-B31-B32-B33</f>
        <v>#DIV/0!</v>
      </c>
      <c r="C34" s="108"/>
    </row>
  </sheetData>
  <mergeCells count="4">
    <mergeCell ref="A11:B11"/>
    <mergeCell ref="A15:B15"/>
    <mergeCell ref="A9:C9"/>
    <mergeCell ref="A2:D2"/>
  </mergeCells>
  <hyperlinks>
    <hyperlink ref="A1" r:id="rId1" display="TABULAS &quot;Cenu noteikšanas, izmaksu un likviditātes modelis - Ražotājs&quot; LIETOJUMA SKAIDROJUMU SKATIET ŠEIT "/>
    <hyperlink ref="A1:XFD1" r:id="rId2" display="TABULAS &quot;Cenu noteikšanas, izmaksu un likviditātes modelis - Ražotājs - Izplatītājs&quot; LIETOJUMA SKAIDROJUMU SKATIET ŠEIT "/>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dimension ref="A2:D30"/>
  <sheetViews>
    <sheetView workbookViewId="0">
      <selection sqref="A1:XFD1"/>
    </sheetView>
  </sheetViews>
  <sheetFormatPr defaultColWidth="11.5703125" defaultRowHeight="14.25"/>
  <cols>
    <col min="1" max="1" width="44.140625" style="93" customWidth="1"/>
    <col min="2" max="3" width="21.7109375" style="93" customWidth="1"/>
    <col min="4" max="16384" width="11.5703125" style="93"/>
  </cols>
  <sheetData>
    <row r="2" spans="1:4" ht="53.45" customHeight="1">
      <c r="A2" s="209" t="s">
        <v>171</v>
      </c>
      <c r="B2" s="209"/>
      <c r="C2" s="209"/>
    </row>
    <row r="3" spans="1:4" ht="57.6" customHeight="1">
      <c r="A3" s="103" t="s">
        <v>93</v>
      </c>
      <c r="B3" s="104" t="s">
        <v>38</v>
      </c>
      <c r="C3" s="104" t="s">
        <v>39</v>
      </c>
    </row>
    <row r="4" spans="1:4" ht="30">
      <c r="A4" s="97" t="s">
        <v>154</v>
      </c>
      <c r="B4" s="118"/>
      <c r="C4" s="123">
        <f>+B4</f>
        <v>0</v>
      </c>
    </row>
    <row r="5" spans="1:4" ht="15">
      <c r="A5" s="97" t="s">
        <v>155</v>
      </c>
      <c r="B5" s="118"/>
      <c r="C5" s="123">
        <f>+B5</f>
        <v>0</v>
      </c>
    </row>
    <row r="6" spans="1:4" ht="15">
      <c r="A6" s="97" t="s">
        <v>37</v>
      </c>
      <c r="B6" s="118"/>
      <c r="C6" s="123">
        <f>+B6</f>
        <v>0</v>
      </c>
    </row>
    <row r="7" spans="1:4" ht="15">
      <c r="A7" s="97" t="s">
        <v>40</v>
      </c>
      <c r="B7" s="118"/>
      <c r="C7" s="123">
        <f>+B7</f>
        <v>0</v>
      </c>
    </row>
    <row r="8" spans="1:4" ht="15">
      <c r="A8" s="105" t="s">
        <v>156</v>
      </c>
      <c r="B8" s="124">
        <f>+C8</f>
        <v>0</v>
      </c>
      <c r="C8" s="119">
        <f>'Preču pārdošana'!E33</f>
        <v>0</v>
      </c>
    </row>
    <row r="9" spans="1:4" ht="15">
      <c r="A9" s="97" t="s">
        <v>41</v>
      </c>
      <c r="B9" s="124">
        <f>+C9</f>
        <v>0</v>
      </c>
      <c r="C9" s="119">
        <f>Izplatīšana!$D$12</f>
        <v>0</v>
      </c>
    </row>
    <row r="10" spans="1:4" ht="15">
      <c r="A10" s="97" t="s">
        <v>159</v>
      </c>
      <c r="B10" s="124">
        <f>+C10</f>
        <v>0</v>
      </c>
      <c r="C10" s="119">
        <f>Izplatīšana!$D$20</f>
        <v>0</v>
      </c>
      <c r="D10" s="117"/>
    </row>
    <row r="11" spans="1:4" ht="30">
      <c r="A11" s="97" t="s">
        <v>157</v>
      </c>
      <c r="B11" s="124">
        <f>+C11</f>
        <v>0</v>
      </c>
      <c r="C11" s="119">
        <f>Izplatīšana!$D$27</f>
        <v>0</v>
      </c>
    </row>
    <row r="12" spans="1:4" ht="15">
      <c r="A12" s="183" t="s">
        <v>42</v>
      </c>
      <c r="B12" s="118"/>
      <c r="C12" s="123">
        <f>+B12</f>
        <v>0</v>
      </c>
    </row>
    <row r="13" spans="1:4" ht="15">
      <c r="A13" s="97" t="s">
        <v>158</v>
      </c>
      <c r="B13" s="118"/>
      <c r="C13" s="123">
        <f>+B13</f>
        <v>0</v>
      </c>
    </row>
    <row r="14" spans="1:4" ht="30">
      <c r="A14" s="105" t="s">
        <v>160</v>
      </c>
      <c r="B14" s="118"/>
      <c r="C14" s="123">
        <f>+B14</f>
        <v>0</v>
      </c>
    </row>
    <row r="15" spans="1:4" ht="15">
      <c r="A15" s="105" t="s">
        <v>43</v>
      </c>
      <c r="B15" s="118"/>
      <c r="C15" s="123">
        <f>+B15</f>
        <v>0</v>
      </c>
    </row>
    <row r="16" spans="1:4" ht="16.5">
      <c r="A16" s="100" t="s">
        <v>44</v>
      </c>
      <c r="B16" s="120">
        <f>SUM(B4:B15)</f>
        <v>0</v>
      </c>
      <c r="C16" s="120">
        <f>SUM(C4:C15)</f>
        <v>0</v>
      </c>
    </row>
    <row r="18" spans="1:3" ht="18">
      <c r="A18" s="206" t="s">
        <v>18</v>
      </c>
      <c r="B18" s="207"/>
      <c r="C18" s="207"/>
    </row>
    <row r="19" spans="1:3" ht="18">
      <c r="A19" s="116"/>
      <c r="B19" s="116"/>
      <c r="C19" s="116"/>
    </row>
    <row r="20" spans="1:3" ht="30">
      <c r="A20" s="105" t="s">
        <v>162</v>
      </c>
      <c r="B20" s="125">
        <f>+C20</f>
        <v>0</v>
      </c>
      <c r="C20" s="127">
        <f>Izplatīšana!$C$20</f>
        <v>0</v>
      </c>
    </row>
    <row r="21" spans="1:3" ht="15">
      <c r="A21" s="105" t="s">
        <v>161</v>
      </c>
      <c r="B21" s="121"/>
      <c r="C21" s="126">
        <f>+B21</f>
        <v>0</v>
      </c>
    </row>
    <row r="22" spans="1:3" ht="16.5">
      <c r="A22" s="99" t="s">
        <v>45</v>
      </c>
      <c r="B22" s="120">
        <f>B20+B21</f>
        <v>0</v>
      </c>
      <c r="C22" s="120">
        <f>C20+C21</f>
        <v>0</v>
      </c>
    </row>
    <row r="23" spans="1:3" ht="8.4499999999999993" customHeight="1">
      <c r="A23" s="105"/>
      <c r="B23" s="94"/>
    </row>
    <row r="24" spans="1:3" ht="30">
      <c r="A24" s="105" t="s">
        <v>196</v>
      </c>
      <c r="B24" s="122" t="e">
        <f>(B10+B14+B15)/B22</f>
        <v>#DIV/0!</v>
      </c>
    </row>
    <row r="25" spans="1:3" ht="8.4499999999999993" customHeight="1"/>
    <row r="26" spans="1:3" ht="15" customHeight="1">
      <c r="A26" s="105" t="s">
        <v>46</v>
      </c>
      <c r="B26" s="122" t="e">
        <f>((IF('Pārdošanas budžets'!C12&gt;0,'Pārdošanas budžets'!B12,(IF('Pārdošanas budžets'!C13&gt;0,'Pārdošanas budžets'!B13,)))))/B22</f>
        <v>#DIV/0!</v>
      </c>
    </row>
    <row r="27" spans="1:3" ht="15">
      <c r="A27" s="105"/>
      <c r="B27" s="94"/>
    </row>
    <row r="28" spans="1:3" ht="15.75">
      <c r="A28" s="99" t="s">
        <v>47</v>
      </c>
      <c r="B28" s="128" t="e">
        <f>+'Pārdošanas budžets'!B34/'Izmaksu budžets'!B22</f>
        <v>#DIV/0!</v>
      </c>
    </row>
    <row r="29" spans="1:3" ht="15">
      <c r="A29" s="105"/>
      <c r="B29" s="94"/>
    </row>
    <row r="30" spans="1:3" ht="30">
      <c r="A30" s="105" t="s">
        <v>48</v>
      </c>
      <c r="B30" s="94" t="e">
        <f>('Pārdošanas budžets'!B29+'Pārdošanas budžets'!B33)/'Izmaksu budžets'!B24</f>
        <v>#DIV/0!</v>
      </c>
    </row>
  </sheetData>
  <mergeCells count="2">
    <mergeCell ref="A2:C2"/>
    <mergeCell ref="A18:C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R32"/>
  <sheetViews>
    <sheetView zoomScale="85" zoomScaleNormal="85" workbookViewId="0">
      <selection activeCell="D26" sqref="D26"/>
    </sheetView>
  </sheetViews>
  <sheetFormatPr defaultColWidth="9.140625" defaultRowHeight="12.75"/>
  <cols>
    <col min="1" max="1" width="33.28515625" customWidth="1"/>
    <col min="2" max="2" width="31.85546875" customWidth="1"/>
    <col min="3" max="3" width="14.42578125" style="130" customWidth="1"/>
    <col min="4" max="15" width="10.7109375" customWidth="1"/>
    <col min="16" max="16" width="10.7109375" style="2" customWidth="1"/>
    <col min="17" max="17" width="12.7109375" customWidth="1"/>
  </cols>
  <sheetData>
    <row r="1" spans="1:18" ht="30">
      <c r="A1" s="224" t="s">
        <v>170</v>
      </c>
      <c r="B1" s="225"/>
      <c r="C1" s="225"/>
      <c r="D1" s="225"/>
      <c r="E1" s="225"/>
      <c r="F1" s="225"/>
      <c r="G1" s="225"/>
      <c r="H1" s="225"/>
      <c r="I1" s="225"/>
      <c r="J1" s="225"/>
      <c r="K1" s="225"/>
      <c r="L1" s="225"/>
      <c r="M1" s="225"/>
      <c r="N1" s="225"/>
      <c r="O1" s="225"/>
      <c r="P1" s="225"/>
      <c r="Q1" s="225"/>
    </row>
    <row r="2" spans="1:18" ht="15">
      <c r="A2" s="93"/>
      <c r="B2" s="93"/>
      <c r="C2" s="131"/>
      <c r="D2" s="93"/>
      <c r="E2" s="93"/>
      <c r="F2" s="93"/>
      <c r="G2" s="93"/>
      <c r="H2" s="93"/>
      <c r="I2" s="93"/>
      <c r="J2" s="93"/>
      <c r="K2" s="93"/>
      <c r="L2" s="93"/>
      <c r="M2" s="93"/>
      <c r="N2" s="93"/>
      <c r="O2" s="93"/>
      <c r="Q2" s="16"/>
    </row>
    <row r="3" spans="1:18" ht="18">
      <c r="A3" s="103" t="s">
        <v>49</v>
      </c>
      <c r="B3" s="103" t="s">
        <v>50</v>
      </c>
      <c r="C3" s="103" t="s">
        <v>51</v>
      </c>
      <c r="D3" s="153" t="s">
        <v>0</v>
      </c>
      <c r="E3" s="153" t="s">
        <v>1</v>
      </c>
      <c r="F3" s="153" t="s">
        <v>52</v>
      </c>
      <c r="G3" s="153" t="s">
        <v>2</v>
      </c>
      <c r="H3" s="153" t="s">
        <v>53</v>
      </c>
      <c r="I3" s="153" t="s">
        <v>54</v>
      </c>
      <c r="J3" s="153" t="s">
        <v>55</v>
      </c>
      <c r="K3" s="153" t="s">
        <v>3</v>
      </c>
      <c r="L3" s="153" t="s">
        <v>4</v>
      </c>
      <c r="M3" s="153" t="s">
        <v>56</v>
      </c>
      <c r="N3" s="153" t="s">
        <v>5</v>
      </c>
      <c r="O3" s="153" t="s">
        <v>6</v>
      </c>
      <c r="P3" s="153" t="s">
        <v>57</v>
      </c>
      <c r="Q3" s="152" t="s">
        <v>58</v>
      </c>
    </row>
    <row r="4" spans="1:18" ht="30">
      <c r="A4" s="132" t="s">
        <v>172</v>
      </c>
      <c r="B4" s="228" t="s">
        <v>169</v>
      </c>
      <c r="C4" s="133" t="e">
        <f>(((IF('Pārdošanas budžets'!C12&gt;0,'Pārdošanas budžets'!B12-C6,(IF('Pārdošanas budžets'!C13&gt;0,'Pārdošanas budžets'!B13-C6,)))))/B21)</f>
        <v>#DIV/0!</v>
      </c>
      <c r="D4" s="134"/>
      <c r="E4" s="134"/>
      <c r="F4" s="134"/>
      <c r="G4" s="134"/>
      <c r="H4" s="134"/>
      <c r="I4" s="134"/>
      <c r="J4" s="134"/>
      <c r="K4" s="134"/>
      <c r="L4" s="134"/>
      <c r="M4" s="134"/>
      <c r="N4" s="134"/>
      <c r="O4" s="134"/>
      <c r="P4" s="135">
        <f>SUM(D4:O4)</f>
        <v>0</v>
      </c>
      <c r="Q4" s="136" t="e">
        <f>C4-P4</f>
        <v>#DIV/0!</v>
      </c>
      <c r="R4" s="66"/>
    </row>
    <row r="5" spans="1:18" ht="15.75">
      <c r="A5" s="188" t="s">
        <v>173</v>
      </c>
      <c r="B5" s="229"/>
      <c r="C5" s="189"/>
      <c r="D5" s="134"/>
      <c r="E5" s="134"/>
      <c r="F5" s="134"/>
      <c r="G5" s="134"/>
      <c r="H5" s="134"/>
      <c r="I5" s="134"/>
      <c r="J5" s="134"/>
      <c r="K5" s="134"/>
      <c r="L5" s="134"/>
      <c r="M5" s="134"/>
      <c r="N5" s="134"/>
      <c r="O5" s="134"/>
      <c r="P5" s="135"/>
      <c r="Q5" s="190"/>
      <c r="R5" s="66"/>
    </row>
    <row r="6" spans="1:18" ht="16.5" thickBot="1">
      <c r="A6" s="137" t="s">
        <v>174</v>
      </c>
      <c r="B6" s="230"/>
      <c r="C6" s="163">
        <f>+'Pārdošanas budžets'!B6</f>
        <v>0</v>
      </c>
      <c r="D6" s="134"/>
      <c r="E6" s="134"/>
      <c r="F6" s="134"/>
      <c r="G6" s="134"/>
      <c r="H6" s="134"/>
      <c r="I6" s="134"/>
      <c r="J6" s="134"/>
      <c r="K6" s="134"/>
      <c r="L6" s="134"/>
      <c r="M6" s="134"/>
      <c r="N6" s="134"/>
      <c r="O6" s="134"/>
      <c r="P6" s="135">
        <f>SUM(D6:O6)</f>
        <v>0</v>
      </c>
      <c r="Q6" s="140">
        <f t="shared" ref="Q6:Q25" si="0">C6-P6</f>
        <v>0</v>
      </c>
      <c r="R6" s="66"/>
    </row>
    <row r="7" spans="1:18" s="159" customFormat="1" ht="17.25" thickBot="1">
      <c r="A7" s="221" t="s">
        <v>59</v>
      </c>
      <c r="B7" s="222"/>
      <c r="C7" s="223"/>
      <c r="D7" s="154">
        <f>SUM(D4:D6)</f>
        <v>0</v>
      </c>
      <c r="E7" s="155">
        <f t="shared" ref="E7:O7" si="1">SUM(E4:E6)</f>
        <v>0</v>
      </c>
      <c r="F7" s="155">
        <f t="shared" si="1"/>
        <v>0</v>
      </c>
      <c r="G7" s="155">
        <f t="shared" si="1"/>
        <v>0</v>
      </c>
      <c r="H7" s="155">
        <f t="shared" si="1"/>
        <v>0</v>
      </c>
      <c r="I7" s="155">
        <f t="shared" si="1"/>
        <v>0</v>
      </c>
      <c r="J7" s="155">
        <f t="shared" si="1"/>
        <v>0</v>
      </c>
      <c r="K7" s="155">
        <f t="shared" si="1"/>
        <v>0</v>
      </c>
      <c r="L7" s="155">
        <f t="shared" si="1"/>
        <v>0</v>
      </c>
      <c r="M7" s="155">
        <f t="shared" si="1"/>
        <v>0</v>
      </c>
      <c r="N7" s="155">
        <f t="shared" si="1"/>
        <v>0</v>
      </c>
      <c r="O7" s="156">
        <f t="shared" si="1"/>
        <v>0</v>
      </c>
      <c r="P7" s="157">
        <f t="shared" ref="P7" si="2">SUM(P4:P6)</f>
        <v>0</v>
      </c>
      <c r="Q7" s="158">
        <f t="shared" si="0"/>
        <v>0</v>
      </c>
    </row>
    <row r="8" spans="1:18" ht="15.75">
      <c r="A8" s="132" t="s">
        <v>60</v>
      </c>
      <c r="B8" s="226" t="s">
        <v>168</v>
      </c>
      <c r="C8" s="186">
        <f>+'Izmaksu budžets'!B9</f>
        <v>0</v>
      </c>
      <c r="D8" s="184"/>
      <c r="E8" s="134"/>
      <c r="F8" s="134"/>
      <c r="G8" s="134"/>
      <c r="H8" s="134"/>
      <c r="I8" s="134"/>
      <c r="J8" s="134"/>
      <c r="K8" s="134"/>
      <c r="L8" s="134"/>
      <c r="M8" s="134"/>
      <c r="N8" s="134"/>
      <c r="O8" s="134"/>
      <c r="P8" s="135">
        <f>SUM(D8:O8)</f>
        <v>0</v>
      </c>
      <c r="Q8" s="136">
        <f t="shared" si="0"/>
        <v>0</v>
      </c>
      <c r="R8" s="66"/>
    </row>
    <row r="9" spans="1:18" s="129" customFormat="1" ht="30">
      <c r="A9" s="141" t="s">
        <v>61</v>
      </c>
      <c r="B9" s="226"/>
      <c r="C9" s="185">
        <f>+'Izmaksu budžets'!B10</f>
        <v>0</v>
      </c>
      <c r="D9" s="184"/>
      <c r="E9" s="134"/>
      <c r="F9" s="134"/>
      <c r="G9" s="134"/>
      <c r="H9" s="134"/>
      <c r="I9" s="134"/>
      <c r="J9" s="134"/>
      <c r="K9" s="134"/>
      <c r="L9" s="134"/>
      <c r="M9" s="134"/>
      <c r="N9" s="134"/>
      <c r="O9" s="134"/>
      <c r="P9" s="135">
        <f t="shared" ref="P9:P24" si="3">SUM(D9:O9)</f>
        <v>0</v>
      </c>
      <c r="Q9" s="143">
        <f t="shared" si="0"/>
        <v>0</v>
      </c>
      <c r="R9" s="144"/>
    </row>
    <row r="10" spans="1:18" ht="30">
      <c r="A10" s="141" t="s">
        <v>175</v>
      </c>
      <c r="B10" s="226"/>
      <c r="C10" s="185">
        <f>+'Izmaksu budžets'!B11</f>
        <v>0</v>
      </c>
      <c r="D10" s="184"/>
      <c r="E10" s="134"/>
      <c r="F10" s="134"/>
      <c r="G10" s="134"/>
      <c r="H10" s="134"/>
      <c r="I10" s="134"/>
      <c r="J10" s="134"/>
      <c r="K10" s="134"/>
      <c r="L10" s="134"/>
      <c r="M10" s="134"/>
      <c r="N10" s="134"/>
      <c r="O10" s="134"/>
      <c r="P10" s="135">
        <f t="shared" si="3"/>
        <v>0</v>
      </c>
      <c r="Q10" s="143">
        <f t="shared" si="0"/>
        <v>0</v>
      </c>
      <c r="R10" s="66"/>
    </row>
    <row r="11" spans="1:18" ht="30">
      <c r="A11" s="141" t="s">
        <v>189</v>
      </c>
      <c r="B11" s="226"/>
      <c r="C11" s="185">
        <f>+'Izmaksu budžets'!B14+'Izmaksu budžets'!B10</f>
        <v>0</v>
      </c>
      <c r="D11" s="184"/>
      <c r="E11" s="134"/>
      <c r="F11" s="134"/>
      <c r="G11" s="134"/>
      <c r="H11" s="134"/>
      <c r="I11" s="134"/>
      <c r="J11" s="134"/>
      <c r="K11" s="134"/>
      <c r="L11" s="134"/>
      <c r="M11" s="134"/>
      <c r="N11" s="134"/>
      <c r="O11" s="134"/>
      <c r="P11" s="135">
        <f t="shared" si="3"/>
        <v>0</v>
      </c>
      <c r="Q11" s="143">
        <f t="shared" si="0"/>
        <v>0</v>
      </c>
      <c r="R11" s="66"/>
    </row>
    <row r="12" spans="1:18" ht="30">
      <c r="A12" s="141" t="s">
        <v>156</v>
      </c>
      <c r="B12" s="226"/>
      <c r="C12" s="185">
        <f>+'Izmaksu budžets'!C8</f>
        <v>0</v>
      </c>
      <c r="D12" s="184"/>
      <c r="E12" s="134"/>
      <c r="F12" s="134"/>
      <c r="G12" s="134"/>
      <c r="H12" s="134"/>
      <c r="I12" s="134"/>
      <c r="J12" s="134"/>
      <c r="K12" s="134"/>
      <c r="L12" s="134"/>
      <c r="M12" s="134"/>
      <c r="N12" s="134"/>
      <c r="O12" s="134"/>
      <c r="P12" s="135"/>
      <c r="Q12" s="143"/>
      <c r="R12" s="66"/>
    </row>
    <row r="13" spans="1:18" ht="15.75">
      <c r="A13" s="141" t="s">
        <v>42</v>
      </c>
      <c r="B13" s="226"/>
      <c r="C13" s="185">
        <f>+'Izmaksu budžets'!C12</f>
        <v>0</v>
      </c>
      <c r="D13" s="184"/>
      <c r="E13" s="134"/>
      <c r="F13" s="134"/>
      <c r="G13" s="134"/>
      <c r="H13" s="134"/>
      <c r="I13" s="134"/>
      <c r="J13" s="134"/>
      <c r="K13" s="134"/>
      <c r="L13" s="134"/>
      <c r="M13" s="134"/>
      <c r="N13" s="134"/>
      <c r="O13" s="134"/>
      <c r="P13" s="135">
        <f t="shared" ref="P13" si="4">SUM(D13:O13)</f>
        <v>0</v>
      </c>
      <c r="Q13" s="143">
        <f t="shared" ref="Q13" si="5">C13-P13</f>
        <v>0</v>
      </c>
      <c r="R13" s="66"/>
    </row>
    <row r="14" spans="1:18" ht="15.75">
      <c r="A14" s="199" t="s">
        <v>62</v>
      </c>
      <c r="B14" s="226"/>
      <c r="C14" s="211">
        <f>+'Izmaksu budžets'!B16-'Likviditātes budžets'!C11-'Likviditātes budžets'!C10-'Likviditātes budžets'!C9-'Likviditātes budžets'!C8-C12-C13</f>
        <v>0</v>
      </c>
      <c r="D14" s="184"/>
      <c r="E14" s="134"/>
      <c r="F14" s="134"/>
      <c r="G14" s="134"/>
      <c r="H14" s="134"/>
      <c r="I14" s="134"/>
      <c r="J14" s="134"/>
      <c r="K14" s="134"/>
      <c r="L14" s="134"/>
      <c r="M14" s="134"/>
      <c r="N14" s="134"/>
      <c r="O14" s="134"/>
      <c r="P14" s="135">
        <f t="shared" si="3"/>
        <v>0</v>
      </c>
      <c r="Q14" s="143">
        <f t="shared" si="0"/>
        <v>0</v>
      </c>
      <c r="R14" s="66"/>
    </row>
    <row r="15" spans="1:18" ht="30">
      <c r="A15" s="141" t="s">
        <v>63</v>
      </c>
      <c r="B15" s="226"/>
      <c r="C15" s="211"/>
      <c r="D15" s="184"/>
      <c r="E15" s="134"/>
      <c r="F15" s="134"/>
      <c r="G15" s="134"/>
      <c r="H15" s="134"/>
      <c r="I15" s="134"/>
      <c r="J15" s="134"/>
      <c r="K15" s="134"/>
      <c r="L15" s="134"/>
      <c r="M15" s="134"/>
      <c r="N15" s="134"/>
      <c r="O15" s="134"/>
      <c r="P15" s="135">
        <f t="shared" si="3"/>
        <v>0</v>
      </c>
      <c r="Q15" s="143">
        <f t="shared" si="0"/>
        <v>0</v>
      </c>
      <c r="R15" s="66"/>
    </row>
    <row r="16" spans="1:18" ht="15.75">
      <c r="A16" s="141" t="s">
        <v>64</v>
      </c>
      <c r="B16" s="226"/>
      <c r="C16" s="211"/>
      <c r="D16" s="184"/>
      <c r="E16" s="134"/>
      <c r="F16" s="134"/>
      <c r="G16" s="134"/>
      <c r="H16" s="134"/>
      <c r="I16" s="134"/>
      <c r="J16" s="134"/>
      <c r="K16" s="134"/>
      <c r="L16" s="134"/>
      <c r="M16" s="134"/>
      <c r="N16" s="134"/>
      <c r="O16" s="134"/>
      <c r="P16" s="135">
        <f t="shared" si="3"/>
        <v>0</v>
      </c>
      <c r="Q16" s="143">
        <f t="shared" si="0"/>
        <v>0</v>
      </c>
      <c r="R16" s="66"/>
    </row>
    <row r="17" spans="1:18" ht="15.75">
      <c r="A17" s="141" t="s">
        <v>65</v>
      </c>
      <c r="B17" s="226"/>
      <c r="C17" s="211"/>
      <c r="D17" s="184"/>
      <c r="E17" s="134"/>
      <c r="F17" s="134"/>
      <c r="G17" s="134"/>
      <c r="H17" s="134"/>
      <c r="I17" s="134"/>
      <c r="J17" s="134"/>
      <c r="K17" s="134"/>
      <c r="L17" s="134"/>
      <c r="M17" s="134"/>
      <c r="N17" s="134"/>
      <c r="O17" s="134"/>
      <c r="P17" s="135">
        <f t="shared" si="3"/>
        <v>0</v>
      </c>
      <c r="Q17" s="143">
        <f t="shared" si="0"/>
        <v>0</v>
      </c>
      <c r="R17" s="66"/>
    </row>
    <row r="18" spans="1:18" ht="30">
      <c r="A18" s="141" t="s">
        <v>176</v>
      </c>
      <c r="B18" s="226"/>
      <c r="C18" s="211"/>
      <c r="D18" s="184"/>
      <c r="E18" s="134"/>
      <c r="F18" s="134"/>
      <c r="G18" s="134"/>
      <c r="H18" s="134"/>
      <c r="I18" s="134"/>
      <c r="J18" s="134"/>
      <c r="K18" s="134"/>
      <c r="L18" s="134"/>
      <c r="M18" s="134"/>
      <c r="N18" s="134"/>
      <c r="O18" s="134"/>
      <c r="P18" s="135">
        <f t="shared" si="3"/>
        <v>0</v>
      </c>
      <c r="Q18" s="143">
        <f t="shared" si="0"/>
        <v>0</v>
      </c>
      <c r="R18" s="66"/>
    </row>
    <row r="19" spans="1:18" ht="15.75">
      <c r="A19" s="141" t="s">
        <v>66</v>
      </c>
      <c r="B19" s="227"/>
      <c r="C19" s="211"/>
      <c r="D19" s="184"/>
      <c r="E19" s="134"/>
      <c r="F19" s="134"/>
      <c r="G19" s="134"/>
      <c r="H19" s="134"/>
      <c r="I19" s="134"/>
      <c r="J19" s="134"/>
      <c r="K19" s="134"/>
      <c r="L19" s="134"/>
      <c r="M19" s="134"/>
      <c r="N19" s="134"/>
      <c r="O19" s="134"/>
      <c r="P19" s="135">
        <f t="shared" si="3"/>
        <v>0</v>
      </c>
      <c r="Q19" s="143">
        <f>C19-P19</f>
        <v>0</v>
      </c>
      <c r="R19" s="66"/>
    </row>
    <row r="20" spans="1:18" ht="15.75">
      <c r="A20" s="199" t="s">
        <v>62</v>
      </c>
      <c r="B20" s="198" t="s">
        <v>163</v>
      </c>
      <c r="C20" s="134"/>
      <c r="D20" s="134"/>
      <c r="E20" s="134"/>
      <c r="F20" s="134"/>
      <c r="G20" s="134"/>
      <c r="H20" s="134"/>
      <c r="I20" s="134"/>
      <c r="J20" s="134"/>
      <c r="K20" s="134"/>
      <c r="L20" s="134"/>
      <c r="M20" s="134"/>
      <c r="N20" s="134"/>
      <c r="O20" s="134"/>
      <c r="P20" s="135">
        <f t="shared" si="3"/>
        <v>0</v>
      </c>
      <c r="Q20" s="143"/>
      <c r="R20" s="66"/>
    </row>
    <row r="21" spans="1:18" ht="15.75">
      <c r="A21" s="141" t="s">
        <v>67</v>
      </c>
      <c r="B21" s="142" t="s">
        <v>164</v>
      </c>
      <c r="C21" s="134"/>
      <c r="D21" s="134"/>
      <c r="E21" s="134"/>
      <c r="F21" s="134"/>
      <c r="G21" s="134"/>
      <c r="H21" s="134"/>
      <c r="I21" s="134"/>
      <c r="J21" s="134"/>
      <c r="K21" s="134"/>
      <c r="L21" s="134"/>
      <c r="M21" s="134"/>
      <c r="N21" s="134"/>
      <c r="O21" s="134"/>
      <c r="P21" s="135">
        <f t="shared" si="3"/>
        <v>0</v>
      </c>
      <c r="Q21" s="143">
        <f>C21-P21</f>
        <v>0</v>
      </c>
      <c r="R21" s="66"/>
    </row>
    <row r="22" spans="1:18" ht="17.45" customHeight="1">
      <c r="A22" s="141" t="s">
        <v>192</v>
      </c>
      <c r="B22" s="142" t="s">
        <v>165</v>
      </c>
      <c r="C22" s="134"/>
      <c r="D22" s="134"/>
      <c r="E22" s="134"/>
      <c r="F22" s="134"/>
      <c r="G22" s="134"/>
      <c r="H22" s="134"/>
      <c r="I22" s="134"/>
      <c r="J22" s="134"/>
      <c r="K22" s="134"/>
      <c r="L22" s="134"/>
      <c r="M22" s="134"/>
      <c r="N22" s="134"/>
      <c r="O22" s="134"/>
      <c r="P22" s="135">
        <f t="shared" si="3"/>
        <v>0</v>
      </c>
      <c r="Q22" s="143">
        <f t="shared" si="0"/>
        <v>0</v>
      </c>
      <c r="R22" s="66"/>
    </row>
    <row r="23" spans="1:18" ht="15.75">
      <c r="A23" s="141" t="s">
        <v>70</v>
      </c>
      <c r="B23" s="142" t="s">
        <v>166</v>
      </c>
      <c r="C23" s="134"/>
      <c r="D23" s="134"/>
      <c r="E23" s="134"/>
      <c r="F23" s="134"/>
      <c r="G23" s="134"/>
      <c r="H23" s="134"/>
      <c r="I23" s="134"/>
      <c r="J23" s="134"/>
      <c r="K23" s="134"/>
      <c r="L23" s="134"/>
      <c r="M23" s="134"/>
      <c r="N23" s="134"/>
      <c r="O23" s="134"/>
      <c r="P23" s="135">
        <f t="shared" si="3"/>
        <v>0</v>
      </c>
      <c r="Q23" s="143">
        <f t="shared" si="0"/>
        <v>0</v>
      </c>
      <c r="R23" s="66"/>
    </row>
    <row r="24" spans="1:18" ht="30.75" thickBot="1">
      <c r="A24" s="137" t="s">
        <v>71</v>
      </c>
      <c r="B24" s="138" t="s">
        <v>167</v>
      </c>
      <c r="C24" s="134"/>
      <c r="D24" s="134"/>
      <c r="E24" s="134"/>
      <c r="F24" s="134"/>
      <c r="G24" s="134"/>
      <c r="H24" s="134"/>
      <c r="I24" s="134"/>
      <c r="J24" s="134"/>
      <c r="K24" s="134"/>
      <c r="L24" s="134"/>
      <c r="M24" s="134"/>
      <c r="N24" s="134"/>
      <c r="O24" s="134"/>
      <c r="P24" s="135">
        <f t="shared" si="3"/>
        <v>0</v>
      </c>
      <c r="Q24" s="140">
        <f t="shared" si="0"/>
        <v>0</v>
      </c>
      <c r="R24" s="66"/>
    </row>
    <row r="25" spans="1:18" s="159" customFormat="1" ht="17.25" thickBot="1">
      <c r="A25" s="221" t="s">
        <v>72</v>
      </c>
      <c r="B25" s="222"/>
      <c r="C25" s="223"/>
      <c r="D25" s="154">
        <f t="shared" ref="D25:P25" si="6">SUM(D8:D24)</f>
        <v>0</v>
      </c>
      <c r="E25" s="155">
        <f t="shared" si="6"/>
        <v>0</v>
      </c>
      <c r="F25" s="155">
        <f t="shared" si="6"/>
        <v>0</v>
      </c>
      <c r="G25" s="155">
        <f t="shared" si="6"/>
        <v>0</v>
      </c>
      <c r="H25" s="155">
        <f t="shared" si="6"/>
        <v>0</v>
      </c>
      <c r="I25" s="155">
        <f t="shared" si="6"/>
        <v>0</v>
      </c>
      <c r="J25" s="155">
        <f t="shared" si="6"/>
        <v>0</v>
      </c>
      <c r="K25" s="155">
        <f t="shared" si="6"/>
        <v>0</v>
      </c>
      <c r="L25" s="155">
        <f t="shared" si="6"/>
        <v>0</v>
      </c>
      <c r="M25" s="155">
        <f t="shared" si="6"/>
        <v>0</v>
      </c>
      <c r="N25" s="155">
        <f t="shared" si="6"/>
        <v>0</v>
      </c>
      <c r="O25" s="156">
        <f t="shared" si="6"/>
        <v>0</v>
      </c>
      <c r="P25" s="157">
        <f t="shared" si="6"/>
        <v>0</v>
      </c>
      <c r="Q25" s="158">
        <f t="shared" si="0"/>
        <v>0</v>
      </c>
    </row>
    <row r="26" spans="1:18" ht="30" customHeight="1">
      <c r="A26" s="212" t="s">
        <v>73</v>
      </c>
      <c r="B26" s="213"/>
      <c r="C26" s="214"/>
      <c r="D26" s="134"/>
      <c r="E26" s="145">
        <f>D28</f>
        <v>0</v>
      </c>
      <c r="F26" s="145">
        <f>E28</f>
        <v>0</v>
      </c>
      <c r="G26" s="145">
        <f>F28</f>
        <v>0</v>
      </c>
      <c r="H26" s="145">
        <f>G28</f>
        <v>0</v>
      </c>
      <c r="I26" s="145">
        <f>H28</f>
        <v>0</v>
      </c>
      <c r="J26" s="145">
        <f t="shared" ref="J26:Q26" si="7">I28</f>
        <v>0</v>
      </c>
      <c r="K26" s="145">
        <f t="shared" si="7"/>
        <v>0</v>
      </c>
      <c r="L26" s="145">
        <f t="shared" si="7"/>
        <v>0</v>
      </c>
      <c r="M26" s="145">
        <f t="shared" si="7"/>
        <v>0</v>
      </c>
      <c r="N26" s="145">
        <f t="shared" si="7"/>
        <v>0</v>
      </c>
      <c r="O26" s="146">
        <f t="shared" si="7"/>
        <v>0</v>
      </c>
      <c r="P26" s="147">
        <f t="shared" si="7"/>
        <v>0</v>
      </c>
      <c r="Q26" s="148">
        <f t="shared" si="7"/>
        <v>0</v>
      </c>
      <c r="R26" s="66"/>
    </row>
    <row r="27" spans="1:18" ht="16.5" thickBot="1">
      <c r="A27" s="215" t="s">
        <v>177</v>
      </c>
      <c r="B27" s="216"/>
      <c r="C27" s="217"/>
      <c r="D27" s="149">
        <f t="shared" ref="D27:Q27" si="8">D7-D25</f>
        <v>0</v>
      </c>
      <c r="E27" s="150">
        <f t="shared" si="8"/>
        <v>0</v>
      </c>
      <c r="F27" s="150">
        <f t="shared" si="8"/>
        <v>0</v>
      </c>
      <c r="G27" s="150">
        <f t="shared" si="8"/>
        <v>0</v>
      </c>
      <c r="H27" s="150">
        <f t="shared" si="8"/>
        <v>0</v>
      </c>
      <c r="I27" s="150">
        <f t="shared" si="8"/>
        <v>0</v>
      </c>
      <c r="J27" s="150">
        <f t="shared" si="8"/>
        <v>0</v>
      </c>
      <c r="K27" s="150">
        <f t="shared" si="8"/>
        <v>0</v>
      </c>
      <c r="L27" s="150">
        <f t="shared" si="8"/>
        <v>0</v>
      </c>
      <c r="M27" s="150">
        <f t="shared" si="8"/>
        <v>0</v>
      </c>
      <c r="N27" s="150">
        <f t="shared" si="8"/>
        <v>0</v>
      </c>
      <c r="O27" s="151">
        <f t="shared" si="8"/>
        <v>0</v>
      </c>
      <c r="P27" s="139">
        <f t="shared" si="8"/>
        <v>0</v>
      </c>
      <c r="Q27" s="140">
        <f t="shared" si="8"/>
        <v>0</v>
      </c>
      <c r="R27" s="66"/>
    </row>
    <row r="28" spans="1:18" s="161" customFormat="1" ht="34.15" customHeight="1" thickBot="1">
      <c r="A28" s="218" t="s">
        <v>74</v>
      </c>
      <c r="B28" s="219"/>
      <c r="C28" s="220"/>
      <c r="D28" s="154">
        <f t="shared" ref="D28:Q28" si="9">SUM(D26:D27)</f>
        <v>0</v>
      </c>
      <c r="E28" s="155">
        <f t="shared" si="9"/>
        <v>0</v>
      </c>
      <c r="F28" s="155">
        <f t="shared" si="9"/>
        <v>0</v>
      </c>
      <c r="G28" s="155">
        <f t="shared" si="9"/>
        <v>0</v>
      </c>
      <c r="H28" s="155">
        <f t="shared" si="9"/>
        <v>0</v>
      </c>
      <c r="I28" s="155">
        <f t="shared" si="9"/>
        <v>0</v>
      </c>
      <c r="J28" s="155">
        <f t="shared" si="9"/>
        <v>0</v>
      </c>
      <c r="K28" s="155">
        <f t="shared" si="9"/>
        <v>0</v>
      </c>
      <c r="L28" s="155">
        <f t="shared" si="9"/>
        <v>0</v>
      </c>
      <c r="M28" s="155">
        <f t="shared" si="9"/>
        <v>0</v>
      </c>
      <c r="N28" s="155">
        <f t="shared" si="9"/>
        <v>0</v>
      </c>
      <c r="O28" s="156">
        <f t="shared" si="9"/>
        <v>0</v>
      </c>
      <c r="P28" s="157">
        <f t="shared" si="9"/>
        <v>0</v>
      </c>
      <c r="Q28" s="160">
        <f t="shared" si="9"/>
        <v>0</v>
      </c>
    </row>
    <row r="29" spans="1:18">
      <c r="A29" s="16"/>
      <c r="B29" s="16"/>
      <c r="D29" s="16"/>
      <c r="E29" s="16"/>
      <c r="F29" s="16"/>
      <c r="G29" s="16"/>
      <c r="H29" s="16"/>
      <c r="I29" s="16"/>
      <c r="J29" s="16"/>
      <c r="K29" s="16"/>
      <c r="L29" s="16"/>
      <c r="M29" s="16"/>
      <c r="N29" s="16"/>
      <c r="O29" s="16"/>
      <c r="Q29" s="16"/>
    </row>
    <row r="30" spans="1:18" ht="17.45" customHeight="1">
      <c r="A30" s="207" t="s">
        <v>18</v>
      </c>
      <c r="B30" s="207"/>
      <c r="C30" s="207"/>
      <c r="D30" s="207"/>
      <c r="E30" s="207"/>
      <c r="F30" s="207"/>
      <c r="G30" s="207"/>
      <c r="H30" s="207"/>
      <c r="I30" s="207"/>
      <c r="J30" s="207"/>
      <c r="K30" s="207"/>
      <c r="L30" s="207"/>
      <c r="M30" s="207"/>
      <c r="N30" s="207"/>
      <c r="O30" s="207"/>
      <c r="P30" s="207"/>
      <c r="Q30" s="207"/>
    </row>
    <row r="32" spans="1:18" ht="18">
      <c r="A32" s="210" t="s">
        <v>75</v>
      </c>
      <c r="B32" s="210"/>
      <c r="C32" s="210"/>
      <c r="D32" s="210"/>
      <c r="E32" s="210"/>
      <c r="F32" s="210"/>
      <c r="G32" s="210"/>
      <c r="H32" s="210"/>
      <c r="I32" s="210"/>
      <c r="J32" s="210"/>
      <c r="K32" s="210"/>
      <c r="L32" s="210"/>
      <c r="M32" s="210"/>
      <c r="N32" s="210"/>
      <c r="O32" s="210"/>
      <c r="P32" s="210"/>
      <c r="Q32" s="210"/>
    </row>
  </sheetData>
  <mergeCells count="11">
    <mergeCell ref="A7:C7"/>
    <mergeCell ref="A30:Q30"/>
    <mergeCell ref="A1:Q1"/>
    <mergeCell ref="B8:B19"/>
    <mergeCell ref="B4:B6"/>
    <mergeCell ref="A32:Q32"/>
    <mergeCell ref="C14:C19"/>
    <mergeCell ref="A26:C26"/>
    <mergeCell ref="A27:C27"/>
    <mergeCell ref="A28:C28"/>
    <mergeCell ref="A25:C25"/>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P37"/>
  <sheetViews>
    <sheetView workbookViewId="0">
      <selection activeCell="B5" sqref="B5"/>
    </sheetView>
  </sheetViews>
  <sheetFormatPr defaultColWidth="9.140625" defaultRowHeight="12.75"/>
  <cols>
    <col min="1" max="1" width="67.5703125" customWidth="1"/>
    <col min="2" max="2" width="14.42578125" style="130" customWidth="1"/>
    <col min="3" max="14" width="10.7109375" customWidth="1"/>
    <col min="15" max="15" width="10.7109375" style="2" customWidth="1"/>
    <col min="16" max="16" width="12.7109375" customWidth="1"/>
  </cols>
  <sheetData>
    <row r="1" spans="1:16" ht="30">
      <c r="A1" s="225" t="s">
        <v>178</v>
      </c>
      <c r="B1" s="225"/>
      <c r="C1" s="162"/>
      <c r="D1" s="162"/>
      <c r="E1" s="162"/>
      <c r="F1" s="162"/>
      <c r="G1" s="162"/>
      <c r="H1" s="162"/>
      <c r="I1" s="162"/>
      <c r="J1" s="162"/>
      <c r="K1" s="162"/>
      <c r="L1" s="162"/>
      <c r="M1" s="162"/>
      <c r="N1" s="162"/>
      <c r="O1" s="162"/>
      <c r="P1" s="162"/>
    </row>
    <row r="2" spans="1:16" ht="15">
      <c r="A2" s="93"/>
      <c r="B2" s="131"/>
      <c r="C2" s="93"/>
      <c r="D2" s="93"/>
      <c r="E2" s="93"/>
      <c r="F2" s="93"/>
      <c r="G2" s="93"/>
      <c r="H2" s="93"/>
      <c r="I2" s="93"/>
      <c r="J2" s="93"/>
      <c r="K2" s="93"/>
      <c r="L2" s="93"/>
      <c r="M2" s="93"/>
      <c r="N2" s="93"/>
      <c r="P2" s="16"/>
    </row>
    <row r="3" spans="1:16" ht="36">
      <c r="A3" s="179" t="s">
        <v>76</v>
      </c>
      <c r="B3" s="179" t="s">
        <v>86</v>
      </c>
      <c r="O3"/>
    </row>
    <row r="4" spans="1:16" s="159" customFormat="1" ht="16.5">
      <c r="A4" s="200" t="s">
        <v>197</v>
      </c>
      <c r="B4" s="181"/>
    </row>
    <row r="5" spans="1:16" s="159" customFormat="1" ht="16.5">
      <c r="A5" s="105" t="s">
        <v>198</v>
      </c>
      <c r="B5" s="181"/>
    </row>
    <row r="6" spans="1:16" s="159" customFormat="1" ht="16.5">
      <c r="A6" s="167" t="s">
        <v>77</v>
      </c>
      <c r="B6" s="175">
        <f>SUM(B4:B5)</f>
        <v>0</v>
      </c>
    </row>
    <row r="7" spans="1:16" s="129" customFormat="1" ht="15">
      <c r="A7" s="166" t="s">
        <v>78</v>
      </c>
      <c r="B7" s="170">
        <f>+B25</f>
        <v>0</v>
      </c>
      <c r="C7" s="144"/>
    </row>
    <row r="8" spans="1:16" ht="15">
      <c r="A8" s="166" t="s">
        <v>79</v>
      </c>
      <c r="B8" s="170">
        <f>+B31</f>
        <v>0</v>
      </c>
      <c r="C8" s="66"/>
      <c r="O8"/>
    </row>
    <row r="9" spans="1:16" ht="15">
      <c r="A9" s="166" t="s">
        <v>80</v>
      </c>
      <c r="B9" s="170">
        <f>+B37</f>
        <v>0</v>
      </c>
      <c r="C9" s="66"/>
      <c r="O9"/>
    </row>
    <row r="10" spans="1:16" ht="16.5">
      <c r="A10" s="167" t="s">
        <v>81</v>
      </c>
      <c r="B10" s="175">
        <f>SUM(B7:B9)</f>
        <v>0</v>
      </c>
      <c r="C10" s="66"/>
      <c r="O10"/>
    </row>
    <row r="11" spans="1:16" ht="15.75">
      <c r="A11" s="169" t="s">
        <v>82</v>
      </c>
      <c r="B11" s="180">
        <f>+B6-B10</f>
        <v>0</v>
      </c>
      <c r="C11" s="66"/>
      <c r="O11"/>
    </row>
    <row r="12" spans="1:16" ht="15">
      <c r="A12" s="166" t="s">
        <v>190</v>
      </c>
      <c r="B12" s="98"/>
      <c r="C12" s="66"/>
      <c r="O12"/>
    </row>
    <row r="13" spans="1:16" ht="15">
      <c r="A13" s="166" t="s">
        <v>83</v>
      </c>
      <c r="B13" s="98"/>
      <c r="C13" s="66"/>
      <c r="O13"/>
    </row>
    <row r="14" spans="1:16" ht="15.75">
      <c r="A14" s="169" t="s">
        <v>84</v>
      </c>
      <c r="B14" s="180">
        <f>SUM(B12:B13)</f>
        <v>0</v>
      </c>
      <c r="C14" s="66"/>
      <c r="O14"/>
    </row>
    <row r="15" spans="1:16" ht="15.75">
      <c r="A15" s="169" t="s">
        <v>85</v>
      </c>
      <c r="B15" s="180">
        <f>+B6+B14-B10</f>
        <v>0</v>
      </c>
      <c r="C15" s="66"/>
      <c r="O15"/>
    </row>
    <row r="16" spans="1:16">
      <c r="A16" s="16"/>
      <c r="C16" s="16"/>
      <c r="D16" s="16"/>
      <c r="E16" s="16"/>
      <c r="F16" s="16"/>
      <c r="G16" s="16"/>
      <c r="H16" s="16"/>
      <c r="I16" s="16"/>
      <c r="J16" s="16"/>
      <c r="K16" s="16"/>
      <c r="L16" s="16"/>
      <c r="M16" s="16"/>
      <c r="N16" s="16"/>
      <c r="P16" s="16"/>
    </row>
    <row r="17" spans="1:16" ht="17.45" customHeight="1">
      <c r="A17" s="206" t="s">
        <v>18</v>
      </c>
      <c r="B17" s="207"/>
      <c r="C17" s="165"/>
      <c r="D17" s="165"/>
      <c r="E17" s="165"/>
      <c r="F17" s="165"/>
      <c r="G17" s="165"/>
      <c r="H17" s="165"/>
      <c r="I17" s="165"/>
      <c r="J17" s="165"/>
      <c r="K17" s="165"/>
      <c r="L17" s="165"/>
      <c r="M17" s="165"/>
      <c r="N17" s="165"/>
      <c r="O17" s="165"/>
      <c r="P17" s="165"/>
    </row>
    <row r="19" spans="1:16" ht="18">
      <c r="A19" s="233" t="s">
        <v>70</v>
      </c>
      <c r="B19" s="233"/>
    </row>
    <row r="20" spans="1:16" ht="15.75">
      <c r="A20" s="231" t="s">
        <v>78</v>
      </c>
      <c r="B20" s="232"/>
    </row>
    <row r="21" spans="1:16" ht="15.75">
      <c r="A21" s="166" t="s">
        <v>7</v>
      </c>
      <c r="B21" s="181"/>
    </row>
    <row r="22" spans="1:16" ht="15.75">
      <c r="A22" s="166" t="s">
        <v>8</v>
      </c>
      <c r="B22" s="181"/>
    </row>
    <row r="23" spans="1:16" ht="15.75">
      <c r="A23" s="166" t="s">
        <v>9</v>
      </c>
      <c r="B23" s="181"/>
    </row>
    <row r="24" spans="1:16" ht="15.75">
      <c r="A24" s="166" t="s">
        <v>10</v>
      </c>
      <c r="B24" s="181"/>
    </row>
    <row r="25" spans="1:16" ht="15.75">
      <c r="A25" s="169" t="s">
        <v>87</v>
      </c>
      <c r="B25" s="175">
        <f>SUM(B21:B24)</f>
        <v>0</v>
      </c>
    </row>
    <row r="26" spans="1:16" ht="15.75">
      <c r="A26" s="231" t="s">
        <v>79</v>
      </c>
      <c r="B26" s="232"/>
    </row>
    <row r="27" spans="1:16" ht="15.75">
      <c r="A27" s="166" t="s">
        <v>7</v>
      </c>
      <c r="B27" s="181"/>
    </row>
    <row r="28" spans="1:16" ht="15.75">
      <c r="A28" s="166" t="s">
        <v>8</v>
      </c>
      <c r="B28" s="181"/>
    </row>
    <row r="29" spans="1:16" ht="15.75">
      <c r="A29" s="166" t="s">
        <v>9</v>
      </c>
      <c r="B29" s="181"/>
    </row>
    <row r="30" spans="1:16" ht="15.75">
      <c r="A30" s="166" t="s">
        <v>10</v>
      </c>
      <c r="B30" s="181"/>
    </row>
    <row r="31" spans="1:16" ht="15.75">
      <c r="A31" s="169" t="s">
        <v>88</v>
      </c>
      <c r="B31" s="175">
        <f>SUM(B27:B30)</f>
        <v>0</v>
      </c>
    </row>
    <row r="32" spans="1:16" ht="15.75">
      <c r="A32" s="231" t="s">
        <v>80</v>
      </c>
      <c r="B32" s="232"/>
    </row>
    <row r="33" spans="1:2" ht="15.75">
      <c r="A33" s="166" t="s">
        <v>7</v>
      </c>
      <c r="B33" s="181"/>
    </row>
    <row r="34" spans="1:2" ht="15.75">
      <c r="A34" s="166" t="s">
        <v>8</v>
      </c>
      <c r="B34" s="181"/>
    </row>
    <row r="35" spans="1:2" ht="15.75">
      <c r="A35" s="166" t="s">
        <v>9</v>
      </c>
      <c r="B35" s="181"/>
    </row>
    <row r="36" spans="1:2" ht="15.75">
      <c r="A36" s="166" t="s">
        <v>10</v>
      </c>
      <c r="B36" s="181"/>
    </row>
    <row r="37" spans="1:2" ht="15.75">
      <c r="A37" s="169" t="s">
        <v>89</v>
      </c>
      <c r="B37" s="175">
        <f>SUM(B33:B36)</f>
        <v>0</v>
      </c>
    </row>
  </sheetData>
  <mergeCells count="6">
    <mergeCell ref="A1:B1"/>
    <mergeCell ref="A32:B32"/>
    <mergeCell ref="A17:B17"/>
    <mergeCell ref="A19:B19"/>
    <mergeCell ref="A20:B20"/>
    <mergeCell ref="A26:B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N38"/>
  <sheetViews>
    <sheetView topLeftCell="A16" workbookViewId="0">
      <selection activeCell="B5" sqref="B5"/>
    </sheetView>
  </sheetViews>
  <sheetFormatPr defaultColWidth="9.140625" defaultRowHeight="12.75"/>
  <cols>
    <col min="1" max="1" width="67.5703125" customWidth="1"/>
    <col min="2" max="2" width="14.42578125" style="130" customWidth="1"/>
    <col min="3" max="12" width="10.7109375" customWidth="1"/>
    <col min="13" max="13" width="10.7109375" style="2" customWidth="1"/>
    <col min="14" max="14" width="12.7109375" customWidth="1"/>
  </cols>
  <sheetData>
    <row r="1" spans="1:14" ht="60" customHeight="1">
      <c r="A1" s="209" t="s">
        <v>179</v>
      </c>
      <c r="B1" s="209"/>
      <c r="C1" s="162"/>
      <c r="D1" s="162"/>
      <c r="E1" s="162"/>
      <c r="F1" s="162"/>
      <c r="G1" s="162"/>
      <c r="H1" s="162"/>
      <c r="I1" s="162"/>
      <c r="J1" s="162"/>
      <c r="K1" s="162"/>
      <c r="L1" s="162"/>
      <c r="M1" s="162"/>
      <c r="N1" s="162"/>
    </row>
    <row r="2" spans="1:14" ht="15">
      <c r="A2" s="93"/>
      <c r="B2" s="131"/>
      <c r="C2" s="93"/>
      <c r="D2" s="93"/>
      <c r="E2" s="93"/>
      <c r="F2" s="93"/>
      <c r="G2" s="93"/>
      <c r="H2" s="93"/>
      <c r="I2" s="93"/>
      <c r="J2" s="93"/>
      <c r="K2" s="93"/>
      <c r="L2" s="93"/>
      <c r="N2" s="16"/>
    </row>
    <row r="3" spans="1:14" ht="36">
      <c r="A3" s="178" t="s">
        <v>76</v>
      </c>
      <c r="B3" s="103" t="s">
        <v>86</v>
      </c>
      <c r="M3"/>
    </row>
    <row r="4" spans="1:14" ht="15">
      <c r="A4" s="166" t="s">
        <v>180</v>
      </c>
      <c r="B4" s="171" t="e">
        <f>((IF('Pārdošanas budžets'!C12&gt;0,'Pārdošanas budžets'!B12-B5,(IF('Pārdošanas budžets'!C13&gt;0,'Pārdošanas budžets'!B13-B5,)))))</f>
        <v>#DIV/0!</v>
      </c>
      <c r="C4" s="66"/>
      <c r="M4"/>
    </row>
    <row r="5" spans="1:14" ht="15">
      <c r="A5" s="168" t="s">
        <v>181</v>
      </c>
      <c r="B5" s="171">
        <f>+'Pārdošanas budžets'!B6</f>
        <v>0</v>
      </c>
      <c r="C5" s="66"/>
      <c r="M5"/>
    </row>
    <row r="6" spans="1:14" s="159" customFormat="1" ht="16.5">
      <c r="A6" s="167" t="s">
        <v>90</v>
      </c>
      <c r="B6" s="172" t="e">
        <f>B4+B5</f>
        <v>#DIV/0!</v>
      </c>
    </row>
    <row r="7" spans="1:14" s="159" customFormat="1" ht="16.5">
      <c r="A7" s="105" t="s">
        <v>154</v>
      </c>
      <c r="B7" s="173">
        <f>+'Izmaksu budžets'!C4</f>
        <v>0</v>
      </c>
    </row>
    <row r="8" spans="1:14" ht="16.5">
      <c r="A8" s="105" t="s">
        <v>37</v>
      </c>
      <c r="B8" s="173">
        <f>+'Izmaksu budžets'!C5</f>
        <v>0</v>
      </c>
      <c r="C8" s="66"/>
      <c r="M8"/>
    </row>
    <row r="9" spans="1:14" s="129" customFormat="1" ht="16.5">
      <c r="A9" s="105" t="s">
        <v>91</v>
      </c>
      <c r="B9" s="173">
        <f>+'Izmaksu budžets'!C6</f>
        <v>0</v>
      </c>
      <c r="C9" s="144"/>
    </row>
    <row r="10" spans="1:14" s="129" customFormat="1" ht="16.5">
      <c r="A10" s="105" t="s">
        <v>92</v>
      </c>
      <c r="B10" s="173">
        <f>+'Izmaksu budžets'!C7</f>
        <v>0</v>
      </c>
      <c r="C10" s="144"/>
    </row>
    <row r="11" spans="1:14" s="129" customFormat="1" ht="16.5">
      <c r="A11" s="105" t="s">
        <v>156</v>
      </c>
      <c r="B11" s="173">
        <f>+'Izmaksu budžets'!C8</f>
        <v>0</v>
      </c>
      <c r="C11" s="144"/>
    </row>
    <row r="12" spans="1:14" s="129" customFormat="1" ht="16.5">
      <c r="A12" s="105" t="s">
        <v>60</v>
      </c>
      <c r="B12" s="173">
        <f>+'Izmaksu budžets'!C9</f>
        <v>0</v>
      </c>
      <c r="C12" s="144"/>
    </row>
    <row r="13" spans="1:14" s="129" customFormat="1" ht="16.5">
      <c r="A13" s="105" t="s">
        <v>61</v>
      </c>
      <c r="B13" s="173">
        <f>+'Izmaksu budžets'!C10</f>
        <v>0</v>
      </c>
      <c r="C13" s="144"/>
    </row>
    <row r="14" spans="1:14" s="129" customFormat="1" ht="16.5">
      <c r="A14" s="105" t="s">
        <v>175</v>
      </c>
      <c r="B14" s="173">
        <f>+'Izmaksu budžets'!C11</f>
        <v>0</v>
      </c>
      <c r="C14" s="144"/>
    </row>
    <row r="15" spans="1:14" s="129" customFormat="1" ht="16.5">
      <c r="A15" s="105" t="s">
        <v>158</v>
      </c>
      <c r="B15" s="173">
        <f>+'Izmaksu budžets'!C13</f>
        <v>0</v>
      </c>
      <c r="C15" s="144"/>
    </row>
    <row r="16" spans="1:14" s="129" customFormat="1" ht="16.5">
      <c r="A16" s="105" t="s">
        <v>182</v>
      </c>
      <c r="B16" s="173">
        <f>+'Izmaksu budžets'!C14</f>
        <v>0</v>
      </c>
      <c r="C16" s="144"/>
    </row>
    <row r="17" spans="1:13" s="129" customFormat="1" ht="16.5">
      <c r="A17" s="105" t="s">
        <v>43</v>
      </c>
      <c r="B17" s="173">
        <f>+'Izmaksu budžets'!C15</f>
        <v>0</v>
      </c>
      <c r="C17" s="144"/>
    </row>
    <row r="18" spans="1:13" s="129" customFormat="1" ht="16.5">
      <c r="A18" s="169" t="s">
        <v>93</v>
      </c>
      <c r="B18" s="172">
        <f>SUM(B7:B17)</f>
        <v>0</v>
      </c>
      <c r="C18" s="144"/>
    </row>
    <row r="19" spans="1:13" s="129" customFormat="1" ht="15.75">
      <c r="A19" s="169" t="s">
        <v>19</v>
      </c>
      <c r="B19" s="174" t="e">
        <f>+B6-B18</f>
        <v>#DIV/0!</v>
      </c>
      <c r="C19" s="144"/>
    </row>
    <row r="20" spans="1:13" s="129" customFormat="1" ht="16.5">
      <c r="A20" s="105" t="s">
        <v>183</v>
      </c>
      <c r="B20" s="173">
        <f>+'Pārdošanas budžets'!B17</f>
        <v>0</v>
      </c>
      <c r="C20" s="144"/>
    </row>
    <row r="21" spans="1:13" ht="16.5">
      <c r="A21" s="105" t="s">
        <v>94</v>
      </c>
      <c r="B21" s="173">
        <f>+'Pārdošanas budžets'!B18</f>
        <v>0</v>
      </c>
      <c r="C21" s="66"/>
      <c r="M21"/>
    </row>
    <row r="22" spans="1:13" ht="16.5">
      <c r="A22" s="105" t="s">
        <v>95</v>
      </c>
      <c r="B22" s="173">
        <f>+'Pārdošanas budžets'!B19</f>
        <v>0</v>
      </c>
      <c r="C22" s="66"/>
      <c r="M22"/>
    </row>
    <row r="23" spans="1:13" ht="15.75">
      <c r="A23" s="99" t="s">
        <v>96</v>
      </c>
      <c r="B23" s="174">
        <f>SUM(B20:B22)</f>
        <v>0</v>
      </c>
      <c r="C23" s="66"/>
      <c r="M23"/>
    </row>
    <row r="24" spans="1:13" ht="15">
      <c r="A24" s="105" t="s">
        <v>184</v>
      </c>
      <c r="B24" s="171">
        <f>+'Pārdošanas budžets'!B21</f>
        <v>0</v>
      </c>
      <c r="C24" s="66"/>
      <c r="M24"/>
    </row>
    <row r="25" spans="1:13" ht="15">
      <c r="A25" s="105" t="s">
        <v>185</v>
      </c>
      <c r="B25" s="171">
        <f>+'Pārdošanas budžets'!B22</f>
        <v>0</v>
      </c>
      <c r="C25" s="66"/>
      <c r="M25"/>
    </row>
    <row r="26" spans="1:13" ht="15">
      <c r="A26" s="105" t="s">
        <v>28</v>
      </c>
      <c r="B26" s="171">
        <f>+'Pārdošanas budžets'!B23</f>
        <v>0</v>
      </c>
      <c r="C26" s="66"/>
      <c r="M26"/>
    </row>
    <row r="27" spans="1:13" ht="15">
      <c r="A27" s="105" t="s">
        <v>29</v>
      </c>
      <c r="B27" s="171">
        <f>+'Pārdošanas budžets'!B24</f>
        <v>0</v>
      </c>
      <c r="C27" s="66"/>
      <c r="M27"/>
    </row>
    <row r="28" spans="1:13" ht="15.75">
      <c r="A28" s="99" t="s">
        <v>30</v>
      </c>
      <c r="B28" s="176">
        <f>SUM(B24:B27)</f>
        <v>0</v>
      </c>
      <c r="C28" s="66"/>
      <c r="M28"/>
    </row>
    <row r="29" spans="1:13" ht="15.75">
      <c r="A29" s="99" t="s">
        <v>97</v>
      </c>
      <c r="B29" s="176">
        <f>+B28-B23</f>
        <v>0</v>
      </c>
      <c r="C29" s="66"/>
      <c r="M29"/>
    </row>
    <row r="30" spans="1:13" ht="33">
      <c r="A30" s="100" t="s">
        <v>187</v>
      </c>
      <c r="B30" s="176" t="e">
        <f>+B19-B29</f>
        <v>#DIV/0!</v>
      </c>
      <c r="C30" s="66"/>
      <c r="M30"/>
    </row>
    <row r="31" spans="1:13" ht="15">
      <c r="A31" s="105" t="s">
        <v>32</v>
      </c>
      <c r="B31" s="177" t="e">
        <f>+'Pārdošanas budžets'!B29</f>
        <v>#DIV/0!</v>
      </c>
      <c r="C31" s="66"/>
      <c r="M31"/>
    </row>
    <row r="32" spans="1:13" ht="31.5">
      <c r="A32" s="99" t="s">
        <v>188</v>
      </c>
      <c r="B32" s="176" t="e">
        <f>+B30-B31</f>
        <v>#DIV/0!</v>
      </c>
      <c r="C32" s="66"/>
      <c r="M32"/>
    </row>
    <row r="33" spans="1:14" ht="15">
      <c r="A33" s="105" t="s">
        <v>33</v>
      </c>
      <c r="B33" s="177">
        <f>+'Pārdošanas budžets'!B31</f>
        <v>0</v>
      </c>
      <c r="C33" s="66"/>
      <c r="M33"/>
    </row>
    <row r="34" spans="1:14" ht="15">
      <c r="A34" s="105" t="s">
        <v>34</v>
      </c>
      <c r="B34" s="177">
        <f>+'Pārdošanas budžets'!B32</f>
        <v>0</v>
      </c>
      <c r="C34" s="66"/>
      <c r="M34"/>
    </row>
    <row r="35" spans="1:14" s="159" customFormat="1" ht="16.5">
      <c r="A35" s="105" t="s">
        <v>35</v>
      </c>
      <c r="B35" s="177">
        <f>+'Pārdošanas budžets'!B33</f>
        <v>0</v>
      </c>
    </row>
    <row r="36" spans="1:14" ht="15.75">
      <c r="A36" s="99" t="s">
        <v>36</v>
      </c>
      <c r="B36" s="176" t="e">
        <f>+B32-B33-B34-B35</f>
        <v>#DIV/0!</v>
      </c>
      <c r="C36" s="16"/>
      <c r="D36" s="16"/>
      <c r="E36" s="16"/>
      <c r="F36" s="16"/>
      <c r="G36" s="16"/>
      <c r="H36" s="16"/>
      <c r="I36" s="16"/>
      <c r="J36" s="16"/>
      <c r="K36" s="16"/>
      <c r="L36" s="16"/>
      <c r="N36" s="16"/>
    </row>
    <row r="37" spans="1:14">
      <c r="A37" s="16"/>
    </row>
    <row r="38" spans="1:14">
      <c r="A38" s="16"/>
    </row>
  </sheetData>
  <mergeCells count="1">
    <mergeCell ref="A1:B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M69"/>
  <sheetViews>
    <sheetView showGridLines="0" showZeros="0" zoomScale="70" zoomScaleNormal="70" workbookViewId="0">
      <selection activeCell="L3" sqref="L3"/>
    </sheetView>
  </sheetViews>
  <sheetFormatPr defaultColWidth="9.140625" defaultRowHeight="12.75"/>
  <cols>
    <col min="1" max="1" width="38.5703125" customWidth="1"/>
    <col min="2" max="2" width="11.7109375" customWidth="1"/>
    <col min="3" max="3" width="10.85546875" customWidth="1"/>
    <col min="4" max="4" width="13.7109375" customWidth="1"/>
    <col min="5" max="5" width="12.7109375" customWidth="1"/>
    <col min="6" max="6" width="11.140625" customWidth="1"/>
    <col min="7" max="7" width="12.28515625" customWidth="1"/>
    <col min="8" max="8" width="10.5703125" customWidth="1"/>
    <col min="9" max="9" width="9.7109375" customWidth="1"/>
    <col min="10" max="10" width="12.5703125" customWidth="1"/>
    <col min="11" max="11" width="25.85546875" customWidth="1"/>
    <col min="12" max="12" width="26.85546875" customWidth="1"/>
  </cols>
  <sheetData>
    <row r="1" spans="1:13" s="65" customFormat="1" ht="30" customHeight="1">
      <c r="A1" s="235" t="s">
        <v>132</v>
      </c>
      <c r="B1" s="236"/>
      <c r="C1" s="236"/>
      <c r="D1" s="236"/>
      <c r="E1" s="236"/>
      <c r="F1" s="236"/>
      <c r="G1" s="236"/>
      <c r="H1" s="236"/>
      <c r="I1" s="236"/>
      <c r="J1" s="236"/>
      <c r="K1" s="236"/>
      <c r="L1" s="67"/>
    </row>
    <row r="2" spans="1:13" ht="18">
      <c r="A2" s="38" t="s">
        <v>98</v>
      </c>
      <c r="B2" s="237"/>
      <c r="C2" s="237"/>
      <c r="D2" s="237"/>
      <c r="E2" s="237"/>
      <c r="F2" s="237"/>
      <c r="G2" s="237"/>
      <c r="H2" s="237"/>
      <c r="I2" s="237"/>
      <c r="J2" s="237"/>
      <c r="K2" s="39"/>
      <c r="L2" s="68" t="s">
        <v>103</v>
      </c>
      <c r="M2" s="16"/>
    </row>
    <row r="3" spans="1:13" s="1" customFormat="1" ht="19.5" customHeight="1">
      <c r="A3" s="40"/>
      <c r="B3" s="238" t="s">
        <v>195</v>
      </c>
      <c r="C3" s="238"/>
      <c r="D3" s="238"/>
      <c r="E3" s="238" t="s">
        <v>194</v>
      </c>
      <c r="F3" s="238"/>
      <c r="G3" s="238"/>
      <c r="H3" s="238" t="s">
        <v>99</v>
      </c>
      <c r="I3" s="238"/>
      <c r="J3" s="238"/>
      <c r="K3" s="38"/>
      <c r="L3" s="87"/>
      <c r="M3" s="2"/>
    </row>
    <row r="4" spans="1:13" ht="79.5" customHeight="1">
      <c r="A4" s="38" t="s">
        <v>60</v>
      </c>
      <c r="B4" s="40" t="s">
        <v>100</v>
      </c>
      <c r="C4" s="40" t="s">
        <v>101</v>
      </c>
      <c r="D4" s="40" t="s">
        <v>102</v>
      </c>
      <c r="E4" s="40" t="s">
        <v>100</v>
      </c>
      <c r="F4" s="40" t="s">
        <v>101</v>
      </c>
      <c r="G4" s="40" t="s">
        <v>102</v>
      </c>
      <c r="H4" s="40" t="s">
        <v>100</v>
      </c>
      <c r="I4" s="40" t="s">
        <v>101</v>
      </c>
      <c r="J4" s="40" t="s">
        <v>102</v>
      </c>
      <c r="K4" s="81" t="s">
        <v>193</v>
      </c>
      <c r="L4" s="16"/>
      <c r="M4" s="16"/>
    </row>
    <row r="5" spans="1:13" ht="36">
      <c r="A5" s="41" t="s">
        <v>104</v>
      </c>
      <c r="B5" s="87"/>
      <c r="C5" s="87"/>
      <c r="D5" s="42">
        <f>B5*C5</f>
        <v>0</v>
      </c>
      <c r="E5" s="87"/>
      <c r="F5" s="87"/>
      <c r="G5" s="42">
        <f>E5*F5</f>
        <v>0</v>
      </c>
      <c r="H5" s="43">
        <f t="shared" ref="H5:J11" si="0">E5-B5</f>
        <v>0</v>
      </c>
      <c r="I5" s="43">
        <f t="shared" si="0"/>
        <v>0</v>
      </c>
      <c r="J5" s="44">
        <f t="shared" si="0"/>
        <v>0</v>
      </c>
      <c r="K5" s="39"/>
      <c r="L5" s="16"/>
      <c r="M5" s="16"/>
    </row>
    <row r="6" spans="1:13" ht="18">
      <c r="A6" s="41" t="s">
        <v>105</v>
      </c>
      <c r="B6" s="87"/>
      <c r="C6" s="87"/>
      <c r="D6" s="42">
        <f t="shared" ref="D6:D11" si="1">B6*C6</f>
        <v>0</v>
      </c>
      <c r="E6" s="87"/>
      <c r="F6" s="87"/>
      <c r="G6" s="42">
        <f t="shared" ref="G6:G11" si="2">E6*F6</f>
        <v>0</v>
      </c>
      <c r="H6" s="43">
        <f t="shared" si="0"/>
        <v>0</v>
      </c>
      <c r="I6" s="43">
        <f t="shared" si="0"/>
        <v>0</v>
      </c>
      <c r="J6" s="44">
        <f t="shared" si="0"/>
        <v>0</v>
      </c>
      <c r="K6" s="39"/>
      <c r="L6" s="16"/>
      <c r="M6" s="16"/>
    </row>
    <row r="7" spans="1:13" ht="18">
      <c r="A7" s="41" t="s">
        <v>106</v>
      </c>
      <c r="B7" s="87"/>
      <c r="C7" s="87"/>
      <c r="D7" s="42"/>
      <c r="E7" s="87"/>
      <c r="F7" s="87"/>
      <c r="G7" s="42"/>
      <c r="H7" s="43"/>
      <c r="I7" s="43"/>
      <c r="J7" s="44"/>
      <c r="K7" s="39"/>
      <c r="L7" s="16"/>
      <c r="M7" s="16"/>
    </row>
    <row r="8" spans="1:13" ht="18">
      <c r="A8" s="187" t="s">
        <v>32</v>
      </c>
      <c r="B8" s="87"/>
      <c r="C8" s="87"/>
      <c r="D8" s="42"/>
      <c r="E8" s="87"/>
      <c r="F8" s="87"/>
      <c r="G8" s="42"/>
      <c r="H8" s="43"/>
      <c r="I8" s="43"/>
      <c r="J8" s="44"/>
      <c r="K8" s="39"/>
      <c r="L8" s="16"/>
      <c r="M8" s="16"/>
    </row>
    <row r="9" spans="1:13" ht="18">
      <c r="A9" s="39" t="s">
        <v>65</v>
      </c>
      <c r="B9" s="87"/>
      <c r="C9" s="87"/>
      <c r="D9" s="42">
        <f t="shared" si="1"/>
        <v>0</v>
      </c>
      <c r="E9" s="87"/>
      <c r="F9" s="87"/>
      <c r="G9" s="42">
        <f t="shared" si="2"/>
        <v>0</v>
      </c>
      <c r="H9" s="43">
        <f t="shared" si="0"/>
        <v>0</v>
      </c>
      <c r="I9" s="43">
        <f t="shared" si="0"/>
        <v>0</v>
      </c>
      <c r="J9" s="44">
        <f t="shared" si="0"/>
        <v>0</v>
      </c>
      <c r="K9" s="39"/>
      <c r="L9" s="16"/>
      <c r="M9" s="16"/>
    </row>
    <row r="10" spans="1:13" ht="18">
      <c r="A10" s="41" t="s">
        <v>11</v>
      </c>
      <c r="B10" s="87"/>
      <c r="C10" s="87"/>
      <c r="D10" s="42">
        <f t="shared" si="1"/>
        <v>0</v>
      </c>
      <c r="E10" s="87"/>
      <c r="F10" s="87"/>
      <c r="G10" s="42">
        <f t="shared" si="2"/>
        <v>0</v>
      </c>
      <c r="H10" s="43">
        <f t="shared" si="0"/>
        <v>0</v>
      </c>
      <c r="I10" s="43">
        <f t="shared" si="0"/>
        <v>0</v>
      </c>
      <c r="J10" s="44">
        <f t="shared" si="0"/>
        <v>0</v>
      </c>
      <c r="K10" s="39"/>
      <c r="L10" s="16"/>
      <c r="M10" s="16"/>
    </row>
    <row r="11" spans="1:13" ht="18">
      <c r="A11" s="41" t="s">
        <v>11</v>
      </c>
      <c r="B11" s="87"/>
      <c r="C11" s="87"/>
      <c r="D11" s="42">
        <f t="shared" si="1"/>
        <v>0</v>
      </c>
      <c r="E11" s="87"/>
      <c r="F11" s="87"/>
      <c r="G11" s="42">
        <f t="shared" si="2"/>
        <v>0</v>
      </c>
      <c r="H11" s="43">
        <f t="shared" si="0"/>
        <v>0</v>
      </c>
      <c r="I11" s="43">
        <f t="shared" si="0"/>
        <v>0</v>
      </c>
      <c r="J11" s="44">
        <f t="shared" si="0"/>
        <v>0</v>
      </c>
      <c r="K11" s="39"/>
      <c r="L11" s="16"/>
      <c r="M11" s="16"/>
    </row>
    <row r="12" spans="1:13" s="2" customFormat="1" ht="36.75" thickBot="1">
      <c r="A12" s="45" t="s">
        <v>107</v>
      </c>
      <c r="B12" s="46"/>
      <c r="C12" s="46"/>
      <c r="D12" s="46">
        <f>SUM(D5:D11)</f>
        <v>0</v>
      </c>
      <c r="E12" s="46"/>
      <c r="F12" s="46"/>
      <c r="G12" s="46">
        <f>SUM(G5:G11)</f>
        <v>0</v>
      </c>
      <c r="H12" s="47"/>
      <c r="I12" s="47"/>
      <c r="J12" s="47">
        <f>G12-D12</f>
        <v>0</v>
      </c>
      <c r="K12" s="48"/>
    </row>
    <row r="13" spans="1:13" ht="18">
      <c r="A13" s="49" t="s">
        <v>108</v>
      </c>
      <c r="B13" s="87"/>
      <c r="C13" s="87"/>
      <c r="D13" s="50">
        <f t="shared" ref="D13:D18" si="3">B13*C13</f>
        <v>0</v>
      </c>
      <c r="E13" s="87"/>
      <c r="F13" s="87"/>
      <c r="G13" s="50">
        <f t="shared" ref="G13:G18" si="4">E13*F13</f>
        <v>0</v>
      </c>
      <c r="H13" s="51">
        <f t="shared" ref="H13:J18" si="5">E13-B13</f>
        <v>0</v>
      </c>
      <c r="I13" s="51">
        <f t="shared" si="5"/>
        <v>0</v>
      </c>
      <c r="J13" s="51">
        <f>G13-D13</f>
        <v>0</v>
      </c>
      <c r="K13" s="52"/>
      <c r="L13" s="16"/>
      <c r="M13" s="16"/>
    </row>
    <row r="14" spans="1:13" ht="18">
      <c r="A14" s="41" t="s">
        <v>109</v>
      </c>
      <c r="B14" s="87"/>
      <c r="C14" s="87"/>
      <c r="D14" s="42">
        <f t="shared" si="3"/>
        <v>0</v>
      </c>
      <c r="E14" s="87"/>
      <c r="F14" s="87"/>
      <c r="G14" s="42">
        <f t="shared" si="4"/>
        <v>0</v>
      </c>
      <c r="H14" s="51">
        <f t="shared" si="5"/>
        <v>0</v>
      </c>
      <c r="I14" s="51">
        <f t="shared" si="5"/>
        <v>0</v>
      </c>
      <c r="J14" s="51">
        <f t="shared" si="5"/>
        <v>0</v>
      </c>
      <c r="K14" s="39"/>
      <c r="L14" s="16"/>
      <c r="M14" s="16"/>
    </row>
    <row r="15" spans="1:13" ht="18">
      <c r="A15" s="41" t="s">
        <v>110</v>
      </c>
      <c r="B15" s="87"/>
      <c r="C15" s="87"/>
      <c r="D15" s="42">
        <f t="shared" si="3"/>
        <v>0</v>
      </c>
      <c r="E15" s="87"/>
      <c r="F15" s="87"/>
      <c r="G15" s="42">
        <f t="shared" si="4"/>
        <v>0</v>
      </c>
      <c r="H15" s="51">
        <f t="shared" si="5"/>
        <v>0</v>
      </c>
      <c r="I15" s="51">
        <f t="shared" si="5"/>
        <v>0</v>
      </c>
      <c r="J15" s="51">
        <f t="shared" si="5"/>
        <v>0</v>
      </c>
      <c r="K15" s="39"/>
      <c r="L15" s="16"/>
      <c r="M15" s="16"/>
    </row>
    <row r="16" spans="1:13" ht="18">
      <c r="A16" s="41" t="s">
        <v>111</v>
      </c>
      <c r="B16" s="87"/>
      <c r="C16" s="87"/>
      <c r="D16" s="42">
        <f t="shared" si="3"/>
        <v>0</v>
      </c>
      <c r="E16" s="87"/>
      <c r="F16" s="87"/>
      <c r="G16" s="42">
        <f t="shared" si="4"/>
        <v>0</v>
      </c>
      <c r="H16" s="51">
        <f t="shared" si="5"/>
        <v>0</v>
      </c>
      <c r="I16" s="51">
        <f t="shared" si="5"/>
        <v>0</v>
      </c>
      <c r="J16" s="51">
        <f t="shared" si="5"/>
        <v>0</v>
      </c>
      <c r="K16" s="39"/>
      <c r="L16" s="16"/>
      <c r="M16" s="16"/>
    </row>
    <row r="17" spans="1:13" ht="18">
      <c r="A17" s="53" t="s">
        <v>112</v>
      </c>
      <c r="B17" s="87"/>
      <c r="C17" s="87"/>
      <c r="D17" s="42">
        <f t="shared" si="3"/>
        <v>0</v>
      </c>
      <c r="E17" s="87"/>
      <c r="F17" s="87"/>
      <c r="G17" s="42">
        <f t="shared" si="4"/>
        <v>0</v>
      </c>
      <c r="H17" s="51">
        <f t="shared" si="5"/>
        <v>0</v>
      </c>
      <c r="I17" s="51">
        <f t="shared" si="5"/>
        <v>0</v>
      </c>
      <c r="J17" s="51">
        <f t="shared" si="5"/>
        <v>0</v>
      </c>
      <c r="K17" s="39"/>
      <c r="L17" s="16"/>
      <c r="M17" s="16"/>
    </row>
    <row r="18" spans="1:13" ht="18">
      <c r="A18" s="41" t="s">
        <v>12</v>
      </c>
      <c r="B18" s="87"/>
      <c r="C18" s="87"/>
      <c r="D18" s="42">
        <f t="shared" si="3"/>
        <v>0</v>
      </c>
      <c r="E18" s="87"/>
      <c r="F18" s="87"/>
      <c r="G18" s="42">
        <f t="shared" si="4"/>
        <v>0</v>
      </c>
      <c r="H18" s="51">
        <f t="shared" si="5"/>
        <v>0</v>
      </c>
      <c r="I18" s="51">
        <f t="shared" si="5"/>
        <v>0</v>
      </c>
      <c r="J18" s="51">
        <f t="shared" si="5"/>
        <v>0</v>
      </c>
      <c r="K18" s="39"/>
      <c r="L18" s="16"/>
      <c r="M18" s="16"/>
    </row>
    <row r="19" spans="1:13" ht="18">
      <c r="A19" s="41" t="s">
        <v>12</v>
      </c>
      <c r="B19" s="87"/>
      <c r="C19" s="87"/>
      <c r="D19" s="42"/>
      <c r="E19" s="87"/>
      <c r="F19" s="87"/>
      <c r="G19" s="42"/>
      <c r="H19" s="51"/>
      <c r="I19" s="51"/>
      <c r="J19" s="51"/>
      <c r="K19" s="39"/>
      <c r="L19" s="16"/>
      <c r="M19" s="16"/>
    </row>
    <row r="20" spans="1:13" ht="18.75" thickBot="1">
      <c r="A20" s="45" t="s">
        <v>108</v>
      </c>
      <c r="B20" s="46">
        <v>0</v>
      </c>
      <c r="C20" s="46">
        <v>0</v>
      </c>
      <c r="D20" s="46">
        <f>SUM(D13:D19)</f>
        <v>0</v>
      </c>
      <c r="E20" s="46">
        <v>0</v>
      </c>
      <c r="F20" s="46">
        <v>0</v>
      </c>
      <c r="G20" s="46">
        <f>SUM(G13:G19)</f>
        <v>0</v>
      </c>
      <c r="H20" s="47"/>
      <c r="I20" s="47"/>
      <c r="J20" s="47">
        <f>G20-D20</f>
        <v>0</v>
      </c>
      <c r="K20" s="54"/>
      <c r="L20" s="16"/>
      <c r="M20" s="16"/>
    </row>
    <row r="21" spans="1:13" ht="36">
      <c r="A21" s="49" t="s">
        <v>113</v>
      </c>
      <c r="B21" s="88"/>
      <c r="C21" s="88"/>
      <c r="D21" s="50">
        <f>B21*C21</f>
        <v>0</v>
      </c>
      <c r="E21" s="88"/>
      <c r="F21" s="88"/>
      <c r="G21" s="50">
        <f>E21*F21</f>
        <v>0</v>
      </c>
      <c r="H21" s="55">
        <f>E21-B21</f>
        <v>0</v>
      </c>
      <c r="I21" s="55">
        <f>F21 -C21</f>
        <v>0</v>
      </c>
      <c r="J21" s="55">
        <f>G21-D21</f>
        <v>0</v>
      </c>
      <c r="K21" s="52"/>
      <c r="L21" s="16"/>
      <c r="M21" s="16"/>
    </row>
    <row r="22" spans="1:13" ht="18">
      <c r="A22" s="41" t="s">
        <v>114</v>
      </c>
      <c r="B22" s="87"/>
      <c r="C22" s="87"/>
      <c r="D22" s="42">
        <f t="shared" ref="D22:D26" si="6">B22*C22</f>
        <v>0</v>
      </c>
      <c r="E22" s="87"/>
      <c r="F22" s="87"/>
      <c r="G22" s="42">
        <f t="shared" ref="G22:G26" si="7">E22*F22</f>
        <v>0</v>
      </c>
      <c r="H22" s="55">
        <f t="shared" ref="H22:H26" si="8">E22-B22</f>
        <v>0</v>
      </c>
      <c r="I22" s="55">
        <f t="shared" ref="I22:I26" si="9">F22 -C22</f>
        <v>0</v>
      </c>
      <c r="J22" s="55">
        <f t="shared" ref="J22:J26" si="10">G22-D22</f>
        <v>0</v>
      </c>
      <c r="K22" s="39"/>
      <c r="L22" s="16"/>
      <c r="M22" s="16"/>
    </row>
    <row r="23" spans="1:13" ht="18">
      <c r="A23" s="41" t="s">
        <v>115</v>
      </c>
      <c r="B23" s="87"/>
      <c r="C23" s="87"/>
      <c r="D23" s="42">
        <f t="shared" si="6"/>
        <v>0</v>
      </c>
      <c r="E23" s="87"/>
      <c r="F23" s="87"/>
      <c r="G23" s="42">
        <f t="shared" si="7"/>
        <v>0</v>
      </c>
      <c r="H23" s="55">
        <f t="shared" si="8"/>
        <v>0</v>
      </c>
      <c r="I23" s="55">
        <f t="shared" si="9"/>
        <v>0</v>
      </c>
      <c r="J23" s="55">
        <f t="shared" si="10"/>
        <v>0</v>
      </c>
      <c r="K23" s="39"/>
      <c r="L23" s="16"/>
      <c r="M23" s="16"/>
    </row>
    <row r="24" spans="1:13" ht="18">
      <c r="A24" s="41" t="s">
        <v>116</v>
      </c>
      <c r="B24" s="87"/>
      <c r="C24" s="87"/>
      <c r="D24" s="42">
        <f t="shared" si="6"/>
        <v>0</v>
      </c>
      <c r="E24" s="87"/>
      <c r="F24" s="87"/>
      <c r="G24" s="42">
        <f t="shared" si="7"/>
        <v>0</v>
      </c>
      <c r="H24" s="55">
        <f t="shared" si="8"/>
        <v>0</v>
      </c>
      <c r="I24" s="55">
        <f t="shared" si="9"/>
        <v>0</v>
      </c>
      <c r="J24" s="55">
        <f t="shared" si="10"/>
        <v>0</v>
      </c>
      <c r="K24" s="39"/>
      <c r="L24" s="16"/>
      <c r="M24" s="23"/>
    </row>
    <row r="25" spans="1:13" ht="18">
      <c r="A25" s="41" t="s">
        <v>11</v>
      </c>
      <c r="B25" s="87"/>
      <c r="C25" s="87"/>
      <c r="D25" s="42">
        <f t="shared" si="6"/>
        <v>0</v>
      </c>
      <c r="E25" s="87"/>
      <c r="F25" s="87"/>
      <c r="G25" s="42">
        <f t="shared" si="7"/>
        <v>0</v>
      </c>
      <c r="H25" s="55">
        <f t="shared" si="8"/>
        <v>0</v>
      </c>
      <c r="I25" s="55">
        <f t="shared" si="9"/>
        <v>0</v>
      </c>
      <c r="J25" s="55">
        <f t="shared" si="10"/>
        <v>0</v>
      </c>
      <c r="K25" s="39"/>
      <c r="L25" s="16"/>
      <c r="M25" s="16"/>
    </row>
    <row r="26" spans="1:13" ht="18">
      <c r="A26" s="41" t="s">
        <v>11</v>
      </c>
      <c r="B26" s="87"/>
      <c r="C26" s="87"/>
      <c r="D26" s="42">
        <f t="shared" si="6"/>
        <v>0</v>
      </c>
      <c r="E26" s="87"/>
      <c r="F26" s="87"/>
      <c r="G26" s="42">
        <f t="shared" si="7"/>
        <v>0</v>
      </c>
      <c r="H26" s="55">
        <f t="shared" si="8"/>
        <v>0</v>
      </c>
      <c r="I26" s="55">
        <f t="shared" si="9"/>
        <v>0</v>
      </c>
      <c r="J26" s="55">
        <f t="shared" si="10"/>
        <v>0</v>
      </c>
      <c r="K26" s="39"/>
      <c r="L26" s="16"/>
      <c r="M26" s="16"/>
    </row>
    <row r="27" spans="1:13" ht="54.75" thickBot="1">
      <c r="A27" s="45" t="s">
        <v>117</v>
      </c>
      <c r="B27" s="46"/>
      <c r="C27" s="46"/>
      <c r="D27" s="56">
        <f>SUM(D21:D26)</f>
        <v>0</v>
      </c>
      <c r="E27" s="46"/>
      <c r="F27" s="46"/>
      <c r="G27" s="56">
        <f>SUM(G21:G26)</f>
        <v>0</v>
      </c>
      <c r="H27" s="47"/>
      <c r="I27" s="47"/>
      <c r="J27" s="47">
        <f>G27-D27</f>
        <v>0</v>
      </c>
      <c r="K27" s="54"/>
      <c r="L27" s="79" t="s">
        <v>130</v>
      </c>
      <c r="M27" s="16"/>
    </row>
    <row r="28" spans="1:13" s="2" customFormat="1" ht="18.75" thickBot="1">
      <c r="A28" s="57" t="s">
        <v>118</v>
      </c>
      <c r="B28" s="58"/>
      <c r="C28" s="58"/>
      <c r="D28" s="58">
        <f>D12+D20+D27</f>
        <v>0</v>
      </c>
      <c r="E28" s="58"/>
      <c r="F28" s="58"/>
      <c r="G28" s="58">
        <f>G12+G20+G27</f>
        <v>0</v>
      </c>
      <c r="H28" s="59"/>
      <c r="I28" s="59"/>
      <c r="J28" s="59">
        <f>G28-D28</f>
        <v>0</v>
      </c>
      <c r="K28" s="60"/>
      <c r="L28" s="80" t="e">
        <f>D28/L3</f>
        <v>#DIV/0!</v>
      </c>
    </row>
    <row r="29" spans="1:13" s="2" customFormat="1" ht="21" customHeight="1" thickTop="1">
      <c r="A29" s="234" t="s">
        <v>119</v>
      </c>
      <c r="B29" s="234"/>
      <c r="C29" s="234"/>
      <c r="D29" s="234"/>
      <c r="E29" s="234"/>
      <c r="F29" s="234"/>
      <c r="G29" s="234"/>
      <c r="H29" s="234"/>
      <c r="I29" s="234"/>
      <c r="J29" s="234"/>
      <c r="K29" s="234"/>
    </row>
    <row r="30" spans="1:13" s="2" customFormat="1" ht="15" customHeight="1">
      <c r="A30" s="33"/>
      <c r="B30" s="27"/>
      <c r="C30" s="27"/>
      <c r="D30" s="27"/>
      <c r="E30" s="27"/>
      <c r="F30" s="27"/>
      <c r="G30" s="27"/>
      <c r="H30" s="27"/>
      <c r="I30" s="27"/>
      <c r="J30" s="27"/>
      <c r="K30" s="33"/>
    </row>
    <row r="31" spans="1:13" s="2" customFormat="1" ht="21" customHeight="1">
      <c r="A31" s="206" t="s">
        <v>18</v>
      </c>
      <c r="B31" s="207"/>
      <c r="C31" s="207"/>
      <c r="D31" s="207"/>
      <c r="E31" s="207"/>
      <c r="F31" s="207"/>
      <c r="G31" s="207"/>
      <c r="H31" s="207"/>
      <c r="I31" s="207"/>
      <c r="J31" s="207"/>
      <c r="K31" s="207"/>
    </row>
    <row r="32" spans="1:13" s="2" customFormat="1" ht="14.25" customHeight="1">
      <c r="A32" s="242" t="s">
        <v>120</v>
      </c>
      <c r="B32" s="242"/>
      <c r="C32" s="242"/>
      <c r="D32" s="242"/>
      <c r="E32" s="242"/>
      <c r="F32" s="27"/>
      <c r="G32" s="27"/>
      <c r="H32" s="27"/>
      <c r="I32" s="27"/>
      <c r="J32" s="27"/>
      <c r="K32" s="33"/>
    </row>
    <row r="33" spans="1:13" s="2" customFormat="1" ht="22.5" customHeight="1" thickBot="1">
      <c r="A33" s="243"/>
      <c r="B33" s="243"/>
      <c r="C33" s="243"/>
      <c r="D33" s="243"/>
      <c r="E33" s="243"/>
      <c r="F33" s="92"/>
      <c r="G33" s="92"/>
      <c r="H33" s="92"/>
      <c r="I33" s="92"/>
      <c r="J33" s="92"/>
      <c r="K33" s="92"/>
    </row>
    <row r="34" spans="1:13" s="2" customFormat="1" ht="25.5" customHeight="1">
      <c r="A34" s="8" t="s">
        <v>121</v>
      </c>
      <c r="B34" s="24"/>
      <c r="C34" s="24"/>
      <c r="D34" s="25"/>
      <c r="E34" s="26">
        <f>D28</f>
        <v>0</v>
      </c>
      <c r="F34" s="27"/>
      <c r="G34" s="27"/>
      <c r="H34" s="27"/>
      <c r="I34" s="27"/>
      <c r="J34" s="28"/>
      <c r="K34" s="33"/>
    </row>
    <row r="35" spans="1:13" s="2" customFormat="1" ht="18">
      <c r="A35" s="29" t="s">
        <v>123</v>
      </c>
      <c r="B35" s="89">
        <v>0.2</v>
      </c>
      <c r="C35" s="9"/>
      <c r="D35" s="11">
        <f>D34*$B$35</f>
        <v>0</v>
      </c>
      <c r="E35" s="17">
        <f>E34*B35</f>
        <v>0</v>
      </c>
      <c r="F35" s="3"/>
      <c r="G35" s="4"/>
      <c r="H35" s="3"/>
      <c r="I35" s="3"/>
      <c r="J35" s="28"/>
      <c r="K35" s="33"/>
    </row>
    <row r="36" spans="1:13" ht="18">
      <c r="A36" s="30" t="s">
        <v>124</v>
      </c>
      <c r="B36" s="5"/>
      <c r="C36" s="5"/>
      <c r="D36" s="12">
        <f>D34+D35</f>
        <v>0</v>
      </c>
      <c r="E36" s="18">
        <f>E34+E35</f>
        <v>0</v>
      </c>
      <c r="F36" s="5"/>
      <c r="G36" s="6"/>
      <c r="H36" s="5"/>
      <c r="I36" s="5"/>
      <c r="J36" s="5"/>
      <c r="K36" s="35"/>
      <c r="L36" s="16"/>
      <c r="M36" s="16"/>
    </row>
    <row r="37" spans="1:13" ht="18">
      <c r="A37" s="31" t="s">
        <v>68</v>
      </c>
      <c r="B37" s="90">
        <v>0.21</v>
      </c>
      <c r="C37" s="10"/>
      <c r="D37" s="13">
        <f>D36*$B$37</f>
        <v>0</v>
      </c>
      <c r="E37" s="19">
        <f>E36*B37</f>
        <v>0</v>
      </c>
      <c r="F37" s="5"/>
      <c r="G37" s="6"/>
      <c r="H37" s="5"/>
      <c r="I37" s="5"/>
      <c r="J37" s="5"/>
      <c r="K37" s="35"/>
      <c r="L37" s="16"/>
      <c r="M37" s="16"/>
    </row>
    <row r="38" spans="1:13" s="2" customFormat="1" ht="39" customHeight="1" thickBot="1">
      <c r="A38" s="239" t="s">
        <v>15</v>
      </c>
      <c r="B38" s="240"/>
      <c r="C38" s="7"/>
      <c r="D38" s="32">
        <f>D36+D37</f>
        <v>0</v>
      </c>
      <c r="E38" s="20">
        <f>SUM(E36:E37)</f>
        <v>0</v>
      </c>
      <c r="F38" s="3"/>
      <c r="G38" s="4"/>
      <c r="H38" s="3"/>
      <c r="I38" s="3"/>
      <c r="J38" s="3"/>
      <c r="K38" s="33"/>
    </row>
    <row r="39" spans="1:13" ht="18">
      <c r="A39" s="35"/>
      <c r="B39" s="61"/>
      <c r="C39" s="35"/>
      <c r="D39" s="35"/>
      <c r="E39" s="35"/>
      <c r="F39" s="35"/>
      <c r="G39" s="35"/>
      <c r="H39" s="35"/>
      <c r="I39" s="35"/>
      <c r="J39" s="35"/>
      <c r="K39" s="35"/>
      <c r="L39" s="16"/>
      <c r="M39" s="16"/>
    </row>
    <row r="40" spans="1:13" ht="19.5" customHeight="1" thickBot="1">
      <c r="A40" s="33" t="s">
        <v>125</v>
      </c>
      <c r="B40" s="62"/>
      <c r="C40" s="35"/>
      <c r="D40" s="35"/>
      <c r="E40" s="35"/>
      <c r="F40" s="35"/>
      <c r="G40" s="35"/>
      <c r="H40" s="35"/>
      <c r="I40" s="35"/>
      <c r="J40" s="35"/>
      <c r="K40" s="35"/>
      <c r="L40" s="16"/>
      <c r="M40" s="16"/>
    </row>
    <row r="41" spans="1:13" s="14" customFormat="1" ht="18">
      <c r="A41" s="82" t="s">
        <v>126</v>
      </c>
      <c r="B41" s="34"/>
      <c r="C41" s="34"/>
      <c r="D41" s="34"/>
      <c r="E41" s="91">
        <v>25</v>
      </c>
      <c r="F41" s="35"/>
      <c r="G41" s="35"/>
      <c r="H41" s="35"/>
      <c r="I41" s="35"/>
      <c r="J41" s="35"/>
      <c r="K41" s="35"/>
      <c r="L41" s="35"/>
      <c r="M41" s="35"/>
    </row>
    <row r="42" spans="1:13" s="14" customFormat="1" ht="18">
      <c r="A42" s="36" t="s">
        <v>69</v>
      </c>
      <c r="B42" s="90">
        <v>0.21</v>
      </c>
      <c r="C42" s="10"/>
      <c r="D42" s="10"/>
      <c r="E42" s="19">
        <f>(E41*B42)/(1+B42)</f>
        <v>4.338842975206612</v>
      </c>
      <c r="F42" s="35"/>
      <c r="G42" s="35"/>
      <c r="H42" s="35"/>
      <c r="I42" s="35"/>
      <c r="J42" s="35"/>
      <c r="K42" s="35"/>
      <c r="L42" s="35"/>
      <c r="M42" s="35"/>
    </row>
    <row r="43" spans="1:13" s="14" customFormat="1" ht="18">
      <c r="A43" s="83" t="s">
        <v>127</v>
      </c>
      <c r="B43" s="5"/>
      <c r="C43" s="5"/>
      <c r="D43" s="5"/>
      <c r="E43" s="18">
        <f>E41-E42</f>
        <v>20.66115702479339</v>
      </c>
      <c r="F43" s="35"/>
      <c r="G43" s="35"/>
      <c r="H43" s="35"/>
      <c r="I43" s="35"/>
      <c r="J43" s="35"/>
      <c r="K43" s="35"/>
      <c r="L43" s="35"/>
      <c r="M43" s="35"/>
    </row>
    <row r="44" spans="1:13" s="14" customFormat="1" ht="18">
      <c r="A44" s="36" t="s">
        <v>122</v>
      </c>
      <c r="B44" s="10"/>
      <c r="C44" s="10"/>
      <c r="D44" s="10"/>
      <c r="E44" s="19">
        <f>D28</f>
        <v>0</v>
      </c>
      <c r="F44" s="35"/>
      <c r="G44" s="35"/>
      <c r="H44" s="35"/>
      <c r="I44" s="35"/>
      <c r="J44" s="35"/>
      <c r="K44" s="35"/>
      <c r="L44" s="35"/>
      <c r="M44" s="35"/>
    </row>
    <row r="45" spans="1:13" s="14" customFormat="1" ht="18">
      <c r="A45" s="84" t="s">
        <v>128</v>
      </c>
      <c r="B45" s="5"/>
      <c r="C45" s="5"/>
      <c r="D45" s="5"/>
      <c r="E45" s="18">
        <f>E43-E44</f>
        <v>20.66115702479339</v>
      </c>
      <c r="F45" s="35"/>
      <c r="G45" s="35"/>
      <c r="H45" s="35"/>
      <c r="I45" s="35"/>
      <c r="J45" s="35"/>
      <c r="K45" s="35"/>
      <c r="L45" s="35"/>
      <c r="M45" s="35"/>
    </row>
    <row r="46" spans="1:13" s="14" customFormat="1" ht="18.75" thickBot="1">
      <c r="A46" s="85" t="s">
        <v>191</v>
      </c>
      <c r="B46" s="37"/>
      <c r="C46" s="37"/>
      <c r="D46" s="37"/>
      <c r="E46" s="63">
        <f>E45/E43</f>
        <v>1</v>
      </c>
      <c r="F46" s="35"/>
      <c r="G46" s="35"/>
      <c r="H46" s="35"/>
      <c r="I46" s="35"/>
      <c r="J46" s="35"/>
      <c r="K46" s="35"/>
      <c r="L46" s="35"/>
      <c r="M46" s="35"/>
    </row>
    <row r="47" spans="1:13" ht="18">
      <c r="A47" s="64"/>
      <c r="B47" s="64"/>
      <c r="C47" s="64"/>
      <c r="D47" s="64"/>
      <c r="E47" s="64"/>
      <c r="F47" s="77"/>
      <c r="G47" s="77"/>
      <c r="H47" s="77"/>
      <c r="I47" s="77"/>
      <c r="J47" s="77"/>
      <c r="K47" s="77"/>
      <c r="L47" s="23"/>
      <c r="M47" s="16"/>
    </row>
    <row r="48" spans="1:13" ht="18">
      <c r="A48" s="35"/>
      <c r="B48" s="35"/>
      <c r="C48" s="35"/>
      <c r="D48" s="35"/>
      <c r="E48" s="35"/>
      <c r="F48" s="35"/>
      <c r="G48" s="35"/>
      <c r="H48" s="35"/>
      <c r="I48" s="35"/>
      <c r="J48" s="35"/>
      <c r="K48" s="35"/>
      <c r="L48" s="16"/>
      <c r="M48" s="16"/>
    </row>
    <row r="49" spans="1:13" ht="18.75" thickBot="1">
      <c r="A49" s="241" t="s">
        <v>129</v>
      </c>
      <c r="B49" s="241"/>
      <c r="C49" s="241"/>
      <c r="D49" s="241"/>
      <c r="E49" s="241"/>
      <c r="F49" s="76"/>
      <c r="G49" s="76"/>
      <c r="H49" s="76"/>
      <c r="I49" s="76"/>
      <c r="J49" s="76"/>
      <c r="K49" s="76"/>
      <c r="L49" s="78"/>
      <c r="M49" s="16"/>
    </row>
    <row r="50" spans="1:13" ht="18">
      <c r="A50" s="8" t="s">
        <v>121</v>
      </c>
      <c r="B50" s="24"/>
      <c r="C50" s="24"/>
      <c r="D50" s="25"/>
      <c r="E50" s="26" t="e">
        <f>L28</f>
        <v>#DIV/0!</v>
      </c>
      <c r="F50" s="35" t="s">
        <v>131</v>
      </c>
      <c r="G50" s="35"/>
      <c r="H50" s="35"/>
      <c r="I50" s="35"/>
      <c r="J50" s="35"/>
      <c r="K50" s="35"/>
      <c r="L50" s="16"/>
      <c r="M50" s="16"/>
    </row>
    <row r="51" spans="1:13" ht="18">
      <c r="A51" s="29" t="s">
        <v>123</v>
      </c>
      <c r="B51" s="89">
        <v>0.2</v>
      </c>
      <c r="C51" s="9"/>
      <c r="D51" s="11">
        <f>D50*$B$35</f>
        <v>0</v>
      </c>
      <c r="E51" s="17" t="e">
        <f>E50*B51</f>
        <v>#DIV/0!</v>
      </c>
      <c r="F51" s="35"/>
      <c r="G51" s="35"/>
      <c r="H51" s="35"/>
      <c r="I51" s="35"/>
      <c r="J51" s="35"/>
      <c r="K51" s="35"/>
      <c r="L51" s="16"/>
      <c r="M51" s="16"/>
    </row>
    <row r="52" spans="1:13" ht="18">
      <c r="A52" s="30" t="s">
        <v>124</v>
      </c>
      <c r="B52" s="5"/>
      <c r="C52" s="5"/>
      <c r="D52" s="12">
        <f>D50+D51</f>
        <v>0</v>
      </c>
      <c r="E52" s="18" t="e">
        <f>E50+E51</f>
        <v>#DIV/0!</v>
      </c>
      <c r="F52" s="35"/>
      <c r="G52" s="35"/>
      <c r="H52" s="35"/>
      <c r="I52" s="35"/>
      <c r="J52" s="35"/>
      <c r="K52" s="35"/>
      <c r="L52" s="16"/>
      <c r="M52" s="16"/>
    </row>
    <row r="53" spans="1:13" ht="18">
      <c r="A53" s="31" t="s">
        <v>68</v>
      </c>
      <c r="B53" s="90">
        <v>0.21</v>
      </c>
      <c r="C53" s="10"/>
      <c r="D53" s="13">
        <f>D52*$B$37</f>
        <v>0</v>
      </c>
      <c r="E53" s="19" t="e">
        <f>E52*B53</f>
        <v>#DIV/0!</v>
      </c>
      <c r="F53" s="35"/>
      <c r="G53" s="35"/>
      <c r="H53" s="35"/>
      <c r="I53" s="35"/>
      <c r="J53" s="35"/>
      <c r="K53" s="35"/>
      <c r="L53" s="16"/>
      <c r="M53" s="16"/>
    </row>
    <row r="54" spans="1:13" ht="18.75" thickBot="1">
      <c r="A54" s="239" t="s">
        <v>15</v>
      </c>
      <c r="B54" s="240"/>
      <c r="C54" s="7"/>
      <c r="D54" s="32">
        <f>D52+D53</f>
        <v>0</v>
      </c>
      <c r="E54" s="20" t="e">
        <f>SUM(E52:E53)</f>
        <v>#DIV/0!</v>
      </c>
      <c r="F54" s="35" t="s">
        <v>131</v>
      </c>
      <c r="G54" s="35"/>
      <c r="H54" s="35"/>
      <c r="I54" s="35"/>
      <c r="J54" s="35"/>
      <c r="K54" s="35"/>
      <c r="L54" s="16"/>
      <c r="M54" s="16"/>
    </row>
    <row r="55" spans="1:13" ht="18">
      <c r="A55" s="35"/>
      <c r="B55" s="35"/>
      <c r="C55" s="35"/>
      <c r="D55" s="35"/>
      <c r="E55" s="35"/>
      <c r="F55" s="35"/>
      <c r="G55" s="35"/>
      <c r="H55" s="35"/>
      <c r="I55" s="35"/>
      <c r="J55" s="35"/>
      <c r="K55" s="35"/>
      <c r="L55" s="16"/>
      <c r="M55" s="16"/>
    </row>
    <row r="56" spans="1:13" ht="18.75" thickBot="1">
      <c r="A56" s="33" t="s">
        <v>125</v>
      </c>
      <c r="B56" s="62"/>
      <c r="C56" s="35"/>
      <c r="D56" s="35"/>
      <c r="E56" s="35"/>
      <c r="F56" s="35"/>
      <c r="G56" s="35"/>
      <c r="H56" s="35"/>
      <c r="I56" s="35"/>
      <c r="J56" s="35"/>
      <c r="K56" s="35"/>
      <c r="L56" s="16"/>
      <c r="M56" s="16"/>
    </row>
    <row r="57" spans="1:13" ht="18">
      <c r="A57" s="82" t="s">
        <v>126</v>
      </c>
      <c r="B57" s="34"/>
      <c r="C57" s="34"/>
      <c r="D57" s="34"/>
      <c r="E57" s="91">
        <v>2</v>
      </c>
      <c r="F57" s="35" t="s">
        <v>131</v>
      </c>
      <c r="G57" s="35"/>
      <c r="H57" s="76"/>
      <c r="I57" s="35"/>
      <c r="J57" s="35"/>
      <c r="K57" s="35"/>
      <c r="L57" s="16"/>
      <c r="M57" s="16"/>
    </row>
    <row r="58" spans="1:13" ht="18">
      <c r="A58" s="36" t="s">
        <v>69</v>
      </c>
      <c r="B58" s="90">
        <v>0.21</v>
      </c>
      <c r="C58" s="10"/>
      <c r="D58" s="10"/>
      <c r="E58" s="19">
        <f>(E57*B58)/(1+B58)</f>
        <v>0.34710743801652894</v>
      </c>
      <c r="F58" s="35"/>
      <c r="G58" s="35"/>
      <c r="H58" s="35"/>
      <c r="I58" s="35"/>
      <c r="J58" s="35"/>
      <c r="K58" s="35"/>
      <c r="L58" s="16"/>
      <c r="M58" s="16"/>
    </row>
    <row r="59" spans="1:13" ht="18">
      <c r="A59" s="83" t="s">
        <v>127</v>
      </c>
      <c r="B59" s="5"/>
      <c r="C59" s="5"/>
      <c r="D59" s="5"/>
      <c r="E59" s="18">
        <f>E57-E58</f>
        <v>1.6528925619834711</v>
      </c>
      <c r="F59" s="35"/>
      <c r="G59" s="35"/>
      <c r="H59" s="35"/>
      <c r="I59" s="35"/>
      <c r="J59" s="35"/>
      <c r="K59" s="35"/>
      <c r="L59" s="16"/>
      <c r="M59" s="16"/>
    </row>
    <row r="60" spans="1:13" ht="18">
      <c r="A60" s="36" t="s">
        <v>122</v>
      </c>
      <c r="B60" s="10"/>
      <c r="C60" s="10"/>
      <c r="D60" s="10"/>
      <c r="E60" s="19" t="e">
        <f>L28</f>
        <v>#DIV/0!</v>
      </c>
      <c r="F60" s="35"/>
      <c r="G60" s="35"/>
      <c r="H60" s="35"/>
      <c r="I60" s="35"/>
      <c r="J60" s="35"/>
      <c r="K60" s="35"/>
      <c r="L60" s="16"/>
      <c r="M60" s="16"/>
    </row>
    <row r="61" spans="1:13" ht="18">
      <c r="A61" s="84" t="s">
        <v>128</v>
      </c>
      <c r="B61" s="5"/>
      <c r="C61" s="5"/>
      <c r="D61" s="5"/>
      <c r="E61" s="18" t="e">
        <f>E59-E60</f>
        <v>#DIV/0!</v>
      </c>
      <c r="F61" s="35"/>
      <c r="G61" s="35"/>
      <c r="H61" s="35"/>
      <c r="I61" s="35"/>
      <c r="J61" s="35"/>
      <c r="K61" s="35"/>
      <c r="L61" s="16"/>
      <c r="M61" s="16"/>
    </row>
    <row r="62" spans="1:13" ht="18.75" thickBot="1">
      <c r="A62" s="85" t="s">
        <v>191</v>
      </c>
      <c r="B62" s="37"/>
      <c r="C62" s="37"/>
      <c r="D62" s="37"/>
      <c r="E62" s="63" t="e">
        <f>E61/E59</f>
        <v>#DIV/0!</v>
      </c>
      <c r="F62" s="35"/>
      <c r="G62" s="35"/>
      <c r="H62" s="35"/>
      <c r="I62" s="35"/>
      <c r="J62" s="35"/>
      <c r="K62" s="35"/>
      <c r="L62" s="16"/>
      <c r="M62" s="16"/>
    </row>
    <row r="63" spans="1:13" ht="18">
      <c r="A63" s="35"/>
      <c r="B63" s="35"/>
      <c r="C63" s="35"/>
      <c r="D63" s="35"/>
      <c r="E63" s="35"/>
      <c r="F63" s="35"/>
      <c r="G63" s="35"/>
      <c r="H63" s="35"/>
      <c r="I63" s="35"/>
      <c r="J63" s="35"/>
      <c r="K63" s="35"/>
      <c r="L63" s="16"/>
      <c r="M63" s="16"/>
    </row>
    <row r="64" spans="1:13">
      <c r="A64" s="16"/>
      <c r="B64" s="16"/>
      <c r="C64" s="16"/>
      <c r="D64" s="16"/>
      <c r="E64" s="16"/>
      <c r="F64" s="16"/>
      <c r="G64" s="16"/>
      <c r="H64" s="16"/>
      <c r="I64" s="16"/>
      <c r="J64" s="16"/>
      <c r="K64" s="16"/>
      <c r="L64" s="16"/>
      <c r="M64" s="16"/>
    </row>
    <row r="65" spans="1:13">
      <c r="A65" s="16"/>
      <c r="B65" s="16"/>
      <c r="C65" s="16"/>
      <c r="D65" s="16"/>
      <c r="E65" s="16"/>
      <c r="F65" s="16"/>
      <c r="G65" s="16"/>
      <c r="H65" s="16"/>
      <c r="I65" s="16"/>
      <c r="J65" s="16"/>
      <c r="K65" s="16"/>
      <c r="L65" s="16"/>
      <c r="M65" s="16"/>
    </row>
    <row r="66" spans="1:13">
      <c r="A66" s="16"/>
      <c r="B66" s="16"/>
      <c r="C66" s="16"/>
      <c r="D66" s="16"/>
      <c r="E66" s="16"/>
      <c r="F66" s="16"/>
      <c r="G66" s="16"/>
      <c r="H66" s="16"/>
      <c r="I66" s="16"/>
      <c r="J66" s="16"/>
      <c r="K66" s="16"/>
      <c r="L66" s="16"/>
      <c r="M66" s="16"/>
    </row>
    <row r="67" spans="1:13">
      <c r="A67" s="16"/>
      <c r="B67" s="16"/>
      <c r="C67" s="16"/>
      <c r="D67" s="16"/>
      <c r="E67" s="16"/>
      <c r="F67" s="16"/>
      <c r="G67" s="16"/>
      <c r="H67" s="16"/>
      <c r="I67" s="16"/>
      <c r="J67" s="16"/>
      <c r="K67" s="16"/>
      <c r="L67" s="16"/>
      <c r="M67" s="16"/>
    </row>
    <row r="68" spans="1:13">
      <c r="A68" s="16"/>
      <c r="B68" s="16"/>
      <c r="C68" s="16"/>
      <c r="D68" s="16"/>
      <c r="E68" s="16"/>
      <c r="F68" s="16"/>
      <c r="G68" s="16"/>
      <c r="H68" s="16"/>
      <c r="I68" s="16"/>
      <c r="J68" s="16"/>
      <c r="K68" s="16"/>
      <c r="L68" s="16"/>
      <c r="M68" s="16"/>
    </row>
    <row r="69" spans="1:13">
      <c r="A69" s="16"/>
      <c r="B69" s="16"/>
      <c r="C69" s="16"/>
      <c r="D69" s="16"/>
      <c r="E69" s="16"/>
      <c r="F69" s="16"/>
      <c r="G69" s="16"/>
      <c r="H69" s="16"/>
      <c r="I69" s="16"/>
      <c r="J69" s="16"/>
      <c r="K69" s="16"/>
      <c r="L69" s="16"/>
      <c r="M69" s="16"/>
    </row>
  </sheetData>
  <mergeCells count="11">
    <mergeCell ref="A54:B54"/>
    <mergeCell ref="A49:E49"/>
    <mergeCell ref="A32:E33"/>
    <mergeCell ref="A31:K31"/>
    <mergeCell ref="A38:B38"/>
    <mergeCell ref="A29:K29"/>
    <mergeCell ref="A1:K1"/>
    <mergeCell ref="B2:J2"/>
    <mergeCell ref="B3:D3"/>
    <mergeCell ref="E3:G3"/>
    <mergeCell ref="H3:J3"/>
  </mergeCells>
  <conditionalFormatting sqref="H32:I32 H30:I30">
    <cfRule type="cellIs" dxfId="1" priority="2" stopIfTrue="1" operator="lessThan">
      <formula>0</formula>
    </cfRule>
  </conditionalFormatting>
  <conditionalFormatting sqref="H5:J28">
    <cfRule type="cellIs" dxfId="0" priority="1" stopIfTrue="1" operator="greaterThan">
      <formula>0</formula>
    </cfRule>
  </conditionalFormatting>
  <printOptions gridLinesSet="0"/>
  <pageMargins left="0.74803149606299213" right="0.74803149606299213" top="0.98425196850393704" bottom="0.98425196850393704" header="0.51181102362204722" footer="0.51181102362204722"/>
  <pageSetup paperSize="9" scale="84" orientation="landscape" r:id="rId1"/>
  <headerFooter alignWithMargins="0">
    <oddHeader>&amp;A</oddHeader>
    <oddFooter>Side &amp;P</oddFooter>
  </headerFooter>
  <rowBreaks count="1" manualBreakCount="1">
    <brk id="30" max="16383" man="1"/>
  </rowBreaks>
</worksheet>
</file>

<file path=xl/worksheets/sheet7.xml><?xml version="1.0" encoding="utf-8"?>
<worksheet xmlns="http://schemas.openxmlformats.org/spreadsheetml/2006/main" xmlns:r="http://schemas.openxmlformats.org/officeDocument/2006/relationships">
  <sheetPr>
    <pageSetUpPr fitToPage="1"/>
  </sheetPr>
  <dimension ref="A1:L37"/>
  <sheetViews>
    <sheetView showGridLines="0" showZeros="0" zoomScale="70" zoomScaleNormal="70" workbookViewId="0">
      <selection activeCell="G7" sqref="G7"/>
    </sheetView>
  </sheetViews>
  <sheetFormatPr defaultColWidth="9.140625" defaultRowHeight="12.75"/>
  <cols>
    <col min="1" max="1" width="29.28515625" customWidth="1"/>
    <col min="2" max="2" width="30.7109375" customWidth="1"/>
    <col min="3" max="3" width="11.7109375" customWidth="1"/>
    <col min="4" max="5" width="10.85546875" customWidth="1"/>
    <col min="6" max="8" width="12.28515625" customWidth="1"/>
    <col min="9" max="9" width="25.85546875" customWidth="1"/>
  </cols>
  <sheetData>
    <row r="1" spans="1:12" s="65" customFormat="1" ht="30" customHeight="1">
      <c r="A1" s="235" t="s">
        <v>133</v>
      </c>
      <c r="B1" s="235"/>
      <c r="C1" s="236"/>
      <c r="D1" s="236"/>
      <c r="E1" s="236"/>
      <c r="F1" s="236"/>
      <c r="G1" s="236"/>
      <c r="H1" s="236"/>
      <c r="I1" s="236"/>
    </row>
    <row r="2" spans="1:12" ht="18">
      <c r="A2" s="244" t="s">
        <v>134</v>
      </c>
      <c r="B2" s="245"/>
      <c r="C2" s="250"/>
      <c r="D2" s="251"/>
      <c r="E2" s="251"/>
      <c r="F2" s="251"/>
      <c r="G2" s="252"/>
      <c r="H2" s="196"/>
      <c r="I2" s="39"/>
      <c r="J2" s="16"/>
    </row>
    <row r="3" spans="1:12" s="1" customFormat="1" ht="19.5" customHeight="1">
      <c r="A3" s="246"/>
      <c r="B3" s="247"/>
      <c r="C3" s="238" t="s">
        <v>135</v>
      </c>
      <c r="D3" s="238"/>
      <c r="E3" s="238"/>
      <c r="F3" s="248" t="s">
        <v>136</v>
      </c>
      <c r="G3" s="249"/>
      <c r="H3" s="191"/>
      <c r="I3" s="38"/>
      <c r="J3" s="2"/>
    </row>
    <row r="4" spans="1:12" ht="87.6" customHeight="1">
      <c r="A4" s="38" t="s">
        <v>137</v>
      </c>
      <c r="B4" s="38" t="s">
        <v>138</v>
      </c>
      <c r="C4" s="192" t="s">
        <v>139</v>
      </c>
      <c r="D4" s="40" t="s">
        <v>101</v>
      </c>
      <c r="E4" s="192" t="s">
        <v>140</v>
      </c>
      <c r="F4" s="192" t="s">
        <v>141</v>
      </c>
      <c r="G4" s="192" t="s">
        <v>142</v>
      </c>
      <c r="H4" s="192" t="s">
        <v>143</v>
      </c>
      <c r="I4" s="81" t="s">
        <v>144</v>
      </c>
      <c r="J4" s="16"/>
      <c r="L4" s="16"/>
    </row>
    <row r="5" spans="1:12" ht="18">
      <c r="A5" s="201"/>
      <c r="B5" s="201"/>
      <c r="C5" s="87"/>
      <c r="D5" s="87"/>
      <c r="E5" s="39">
        <f t="shared" ref="E5:E32" si="0">C5*D5</f>
        <v>0</v>
      </c>
      <c r="F5" s="87"/>
      <c r="G5" s="42">
        <f>D5*F5</f>
        <v>0</v>
      </c>
      <c r="H5" s="197" t="e">
        <f>(F5-C5)/C5</f>
        <v>#DIV/0!</v>
      </c>
      <c r="I5" s="39"/>
      <c r="J5" s="16"/>
    </row>
    <row r="6" spans="1:12" ht="18">
      <c r="A6" s="201"/>
      <c r="B6" s="201"/>
      <c r="C6" s="87"/>
      <c r="D6" s="87"/>
      <c r="E6" s="39">
        <f t="shared" si="0"/>
        <v>0</v>
      </c>
      <c r="F6" s="87"/>
      <c r="G6" s="42">
        <f t="shared" ref="G6:G32" si="1">D6*F6</f>
        <v>0</v>
      </c>
      <c r="H6" s="197" t="e">
        <f t="shared" ref="H6:H32" si="2">(F6-C6)/C6</f>
        <v>#DIV/0!</v>
      </c>
      <c r="I6" s="39"/>
      <c r="J6" s="16"/>
    </row>
    <row r="7" spans="1:12" ht="18">
      <c r="A7" s="201"/>
      <c r="B7" s="201"/>
      <c r="C7" s="87"/>
      <c r="D7" s="87"/>
      <c r="E7" s="39">
        <f t="shared" si="0"/>
        <v>0</v>
      </c>
      <c r="F7" s="87"/>
      <c r="G7" s="42">
        <f t="shared" si="1"/>
        <v>0</v>
      </c>
      <c r="H7" s="197" t="e">
        <f t="shared" si="2"/>
        <v>#DIV/0!</v>
      </c>
      <c r="I7" s="39"/>
      <c r="J7" s="16"/>
    </row>
    <row r="8" spans="1:12" ht="18">
      <c r="A8" s="202"/>
      <c r="B8" s="201"/>
      <c r="C8" s="87"/>
      <c r="D8" s="87"/>
      <c r="E8" s="39">
        <f t="shared" si="0"/>
        <v>0</v>
      </c>
      <c r="F8" s="87"/>
      <c r="G8" s="42">
        <f t="shared" si="1"/>
        <v>0</v>
      </c>
      <c r="H8" s="197" t="e">
        <f t="shared" si="2"/>
        <v>#DIV/0!</v>
      </c>
      <c r="I8" s="39"/>
      <c r="J8" s="16"/>
    </row>
    <row r="9" spans="1:12" ht="18">
      <c r="A9" s="203"/>
      <c r="B9" s="203"/>
      <c r="C9" s="87"/>
      <c r="D9" s="87"/>
      <c r="E9" s="39">
        <f t="shared" si="0"/>
        <v>0</v>
      </c>
      <c r="F9" s="87"/>
      <c r="G9" s="42">
        <f t="shared" si="1"/>
        <v>0</v>
      </c>
      <c r="H9" s="197" t="e">
        <f t="shared" si="2"/>
        <v>#DIV/0!</v>
      </c>
      <c r="I9" s="39"/>
      <c r="J9" s="16"/>
    </row>
    <row r="10" spans="1:12" ht="18">
      <c r="A10" s="203"/>
      <c r="B10" s="203"/>
      <c r="C10" s="87"/>
      <c r="D10" s="87"/>
      <c r="E10" s="39">
        <f t="shared" si="0"/>
        <v>0</v>
      </c>
      <c r="F10" s="87"/>
      <c r="G10" s="42">
        <f t="shared" si="1"/>
        <v>0</v>
      </c>
      <c r="H10" s="197" t="e">
        <f t="shared" si="2"/>
        <v>#DIV/0!</v>
      </c>
      <c r="I10" s="39"/>
      <c r="J10" s="16"/>
    </row>
    <row r="11" spans="1:12" ht="18">
      <c r="A11" s="203"/>
      <c r="B11" s="203"/>
      <c r="C11" s="87"/>
      <c r="D11" s="87"/>
      <c r="E11" s="39">
        <f t="shared" si="0"/>
        <v>0</v>
      </c>
      <c r="F11" s="87"/>
      <c r="G11" s="42">
        <f t="shared" si="1"/>
        <v>0</v>
      </c>
      <c r="H11" s="197" t="e">
        <f t="shared" si="2"/>
        <v>#DIV/0!</v>
      </c>
      <c r="I11" s="39"/>
      <c r="J11" s="16"/>
    </row>
    <row r="12" spans="1:12" ht="18">
      <c r="A12" s="203"/>
      <c r="B12" s="203"/>
      <c r="C12" s="87"/>
      <c r="D12" s="87"/>
      <c r="E12" s="39">
        <f t="shared" si="0"/>
        <v>0</v>
      </c>
      <c r="F12" s="87"/>
      <c r="G12" s="42">
        <f t="shared" si="1"/>
        <v>0</v>
      </c>
      <c r="H12" s="197" t="e">
        <f t="shared" si="2"/>
        <v>#DIV/0!</v>
      </c>
      <c r="I12" s="39"/>
      <c r="J12" s="16"/>
    </row>
    <row r="13" spans="1:12" ht="18">
      <c r="A13" s="203"/>
      <c r="B13" s="203"/>
      <c r="C13" s="87"/>
      <c r="D13" s="87"/>
      <c r="E13" s="39">
        <f t="shared" si="0"/>
        <v>0</v>
      </c>
      <c r="F13" s="87"/>
      <c r="G13" s="42">
        <f t="shared" si="1"/>
        <v>0</v>
      </c>
      <c r="H13" s="197" t="e">
        <f t="shared" si="2"/>
        <v>#DIV/0!</v>
      </c>
      <c r="I13" s="39"/>
      <c r="J13" s="16"/>
    </row>
    <row r="14" spans="1:12" ht="18">
      <c r="A14" s="203"/>
      <c r="B14" s="203"/>
      <c r="C14" s="87"/>
      <c r="D14" s="87"/>
      <c r="E14" s="39">
        <f t="shared" si="0"/>
        <v>0</v>
      </c>
      <c r="F14" s="87"/>
      <c r="G14" s="42">
        <f t="shared" si="1"/>
        <v>0</v>
      </c>
      <c r="H14" s="197" t="e">
        <f t="shared" si="2"/>
        <v>#DIV/0!</v>
      </c>
      <c r="I14" s="39"/>
      <c r="J14" s="16"/>
    </row>
    <row r="15" spans="1:12" ht="18">
      <c r="A15" s="203"/>
      <c r="B15" s="203"/>
      <c r="C15" s="87"/>
      <c r="D15" s="87"/>
      <c r="E15" s="39">
        <f t="shared" si="0"/>
        <v>0</v>
      </c>
      <c r="F15" s="87"/>
      <c r="G15" s="42">
        <f t="shared" si="1"/>
        <v>0</v>
      </c>
      <c r="H15" s="197" t="e">
        <f t="shared" si="2"/>
        <v>#DIV/0!</v>
      </c>
      <c r="I15" s="39"/>
      <c r="J15" s="16"/>
    </row>
    <row r="16" spans="1:12" ht="18">
      <c r="A16" s="203"/>
      <c r="B16" s="203"/>
      <c r="C16" s="87"/>
      <c r="D16" s="87"/>
      <c r="E16" s="39">
        <f t="shared" si="0"/>
        <v>0</v>
      </c>
      <c r="F16" s="87"/>
      <c r="G16" s="42">
        <f t="shared" si="1"/>
        <v>0</v>
      </c>
      <c r="H16" s="197" t="e">
        <f t="shared" si="2"/>
        <v>#DIV/0!</v>
      </c>
      <c r="I16" s="39"/>
      <c r="J16" s="16"/>
    </row>
    <row r="17" spans="1:10" ht="18">
      <c r="A17" s="203"/>
      <c r="B17" s="203"/>
      <c r="C17" s="87"/>
      <c r="D17" s="87"/>
      <c r="E17" s="39">
        <f t="shared" si="0"/>
        <v>0</v>
      </c>
      <c r="F17" s="87"/>
      <c r="G17" s="42">
        <f t="shared" si="1"/>
        <v>0</v>
      </c>
      <c r="H17" s="197" t="e">
        <f t="shared" si="2"/>
        <v>#DIV/0!</v>
      </c>
      <c r="I17" s="39"/>
      <c r="J17" s="16"/>
    </row>
    <row r="18" spans="1:10" ht="18">
      <c r="A18" s="203"/>
      <c r="B18" s="203"/>
      <c r="C18" s="87"/>
      <c r="D18" s="87"/>
      <c r="E18" s="39">
        <f t="shared" si="0"/>
        <v>0</v>
      </c>
      <c r="F18" s="87"/>
      <c r="G18" s="42">
        <f t="shared" si="1"/>
        <v>0</v>
      </c>
      <c r="H18" s="197" t="e">
        <f t="shared" si="2"/>
        <v>#DIV/0!</v>
      </c>
      <c r="I18" s="39"/>
      <c r="J18" s="16"/>
    </row>
    <row r="19" spans="1:10" ht="18">
      <c r="A19" s="203"/>
      <c r="B19" s="203"/>
      <c r="C19" s="87"/>
      <c r="D19" s="87"/>
      <c r="E19" s="39">
        <f t="shared" si="0"/>
        <v>0</v>
      </c>
      <c r="F19" s="87"/>
      <c r="G19" s="42">
        <f t="shared" si="1"/>
        <v>0</v>
      </c>
      <c r="H19" s="197" t="e">
        <f t="shared" si="2"/>
        <v>#DIV/0!</v>
      </c>
      <c r="I19" s="39"/>
      <c r="J19" s="16"/>
    </row>
    <row r="20" spans="1:10" ht="18">
      <c r="A20" s="203"/>
      <c r="B20" s="203"/>
      <c r="C20" s="87"/>
      <c r="D20" s="87"/>
      <c r="E20" s="39">
        <f t="shared" si="0"/>
        <v>0</v>
      </c>
      <c r="F20" s="87"/>
      <c r="G20" s="42">
        <f t="shared" si="1"/>
        <v>0</v>
      </c>
      <c r="H20" s="197" t="e">
        <f t="shared" si="2"/>
        <v>#DIV/0!</v>
      </c>
      <c r="I20" s="39"/>
      <c r="J20" s="16"/>
    </row>
    <row r="21" spans="1:10" ht="18">
      <c r="A21" s="203"/>
      <c r="B21" s="203"/>
      <c r="C21" s="87"/>
      <c r="D21" s="87"/>
      <c r="E21" s="39">
        <f t="shared" si="0"/>
        <v>0</v>
      </c>
      <c r="F21" s="87"/>
      <c r="G21" s="42">
        <f t="shared" si="1"/>
        <v>0</v>
      </c>
      <c r="H21" s="197" t="e">
        <f t="shared" si="2"/>
        <v>#DIV/0!</v>
      </c>
      <c r="I21" s="39"/>
      <c r="J21" s="16"/>
    </row>
    <row r="22" spans="1:10" ht="18">
      <c r="A22" s="203"/>
      <c r="B22" s="203"/>
      <c r="C22" s="87"/>
      <c r="D22" s="87"/>
      <c r="E22" s="39">
        <f t="shared" si="0"/>
        <v>0</v>
      </c>
      <c r="F22" s="87"/>
      <c r="G22" s="42">
        <f t="shared" si="1"/>
        <v>0</v>
      </c>
      <c r="H22" s="197" t="e">
        <f t="shared" si="2"/>
        <v>#DIV/0!</v>
      </c>
      <c r="I22" s="39"/>
      <c r="J22" s="16"/>
    </row>
    <row r="23" spans="1:10" ht="18">
      <c r="A23" s="203"/>
      <c r="B23" s="203"/>
      <c r="C23" s="87"/>
      <c r="D23" s="87"/>
      <c r="E23" s="39">
        <f t="shared" si="0"/>
        <v>0</v>
      </c>
      <c r="F23" s="87"/>
      <c r="G23" s="42">
        <f t="shared" si="1"/>
        <v>0</v>
      </c>
      <c r="H23" s="197" t="e">
        <f t="shared" si="2"/>
        <v>#DIV/0!</v>
      </c>
      <c r="I23" s="39"/>
      <c r="J23" s="16"/>
    </row>
    <row r="24" spans="1:10" ht="18">
      <c r="A24" s="203"/>
      <c r="B24" s="203"/>
      <c r="C24" s="87"/>
      <c r="D24" s="87"/>
      <c r="E24" s="39">
        <f t="shared" si="0"/>
        <v>0</v>
      </c>
      <c r="F24" s="87"/>
      <c r="G24" s="42">
        <f t="shared" si="1"/>
        <v>0</v>
      </c>
      <c r="H24" s="197" t="e">
        <f t="shared" si="2"/>
        <v>#DIV/0!</v>
      </c>
      <c r="I24" s="39"/>
      <c r="J24" s="16"/>
    </row>
    <row r="25" spans="1:10" ht="18">
      <c r="A25" s="203"/>
      <c r="B25" s="203"/>
      <c r="C25" s="87"/>
      <c r="D25" s="87"/>
      <c r="E25" s="39">
        <f t="shared" si="0"/>
        <v>0</v>
      </c>
      <c r="F25" s="87"/>
      <c r="G25" s="42">
        <f t="shared" si="1"/>
        <v>0</v>
      </c>
      <c r="H25" s="197" t="e">
        <f t="shared" si="2"/>
        <v>#DIV/0!</v>
      </c>
      <c r="I25" s="39"/>
      <c r="J25" s="16"/>
    </row>
    <row r="26" spans="1:10" ht="18">
      <c r="A26" s="203"/>
      <c r="B26" s="203"/>
      <c r="C26" s="87"/>
      <c r="D26" s="87"/>
      <c r="E26" s="39">
        <f t="shared" si="0"/>
        <v>0</v>
      </c>
      <c r="F26" s="87"/>
      <c r="G26" s="42">
        <f t="shared" si="1"/>
        <v>0</v>
      </c>
      <c r="H26" s="197" t="e">
        <f t="shared" si="2"/>
        <v>#DIV/0!</v>
      </c>
      <c r="I26" s="39"/>
      <c r="J26" s="16"/>
    </row>
    <row r="27" spans="1:10" ht="18">
      <c r="A27" s="203"/>
      <c r="B27" s="203"/>
      <c r="C27" s="87"/>
      <c r="D27" s="87"/>
      <c r="E27" s="39">
        <f t="shared" si="0"/>
        <v>0</v>
      </c>
      <c r="F27" s="87"/>
      <c r="G27" s="42">
        <f t="shared" si="1"/>
        <v>0</v>
      </c>
      <c r="H27" s="197" t="e">
        <f t="shared" si="2"/>
        <v>#DIV/0!</v>
      </c>
      <c r="I27" s="39"/>
      <c r="J27" s="16"/>
    </row>
    <row r="28" spans="1:10" ht="18">
      <c r="A28" s="203"/>
      <c r="B28" s="203"/>
      <c r="C28" s="87"/>
      <c r="D28" s="87"/>
      <c r="E28" s="39">
        <f t="shared" si="0"/>
        <v>0</v>
      </c>
      <c r="F28" s="87"/>
      <c r="G28" s="42">
        <f t="shared" si="1"/>
        <v>0</v>
      </c>
      <c r="H28" s="197" t="e">
        <f t="shared" si="2"/>
        <v>#DIV/0!</v>
      </c>
      <c r="I28" s="39"/>
      <c r="J28" s="16"/>
    </row>
    <row r="29" spans="1:10" ht="18">
      <c r="A29" s="203"/>
      <c r="B29" s="203"/>
      <c r="C29" s="87"/>
      <c r="D29" s="87"/>
      <c r="E29" s="39">
        <f t="shared" si="0"/>
        <v>0</v>
      </c>
      <c r="F29" s="87"/>
      <c r="G29" s="42">
        <f t="shared" si="1"/>
        <v>0</v>
      </c>
      <c r="H29" s="197" t="e">
        <f t="shared" si="2"/>
        <v>#DIV/0!</v>
      </c>
      <c r="I29" s="39"/>
      <c r="J29" s="16"/>
    </row>
    <row r="30" spans="1:10" ht="18">
      <c r="A30" s="203"/>
      <c r="B30" s="203"/>
      <c r="C30" s="87"/>
      <c r="D30" s="87"/>
      <c r="E30" s="39">
        <f t="shared" si="0"/>
        <v>0</v>
      </c>
      <c r="F30" s="87"/>
      <c r="G30" s="42">
        <f t="shared" si="1"/>
        <v>0</v>
      </c>
      <c r="H30" s="197" t="e">
        <f t="shared" si="2"/>
        <v>#DIV/0!</v>
      </c>
      <c r="I30" s="39"/>
      <c r="J30" s="16"/>
    </row>
    <row r="31" spans="1:10" ht="18">
      <c r="A31" s="201" t="s">
        <v>11</v>
      </c>
      <c r="B31" s="201"/>
      <c r="C31" s="87"/>
      <c r="D31" s="87"/>
      <c r="E31" s="39">
        <f t="shared" si="0"/>
        <v>0</v>
      </c>
      <c r="F31" s="87"/>
      <c r="G31" s="42">
        <f t="shared" si="1"/>
        <v>0</v>
      </c>
      <c r="H31" s="197" t="e">
        <f t="shared" si="2"/>
        <v>#DIV/0!</v>
      </c>
      <c r="I31" s="39"/>
      <c r="J31" s="16"/>
    </row>
    <row r="32" spans="1:10" ht="18">
      <c r="A32" s="201" t="s">
        <v>11</v>
      </c>
      <c r="B32" s="201"/>
      <c r="C32" s="87"/>
      <c r="D32" s="87"/>
      <c r="E32" s="39">
        <f t="shared" si="0"/>
        <v>0</v>
      </c>
      <c r="F32" s="87"/>
      <c r="G32" s="42">
        <f t="shared" si="1"/>
        <v>0</v>
      </c>
      <c r="H32" s="197" t="e">
        <f t="shared" si="2"/>
        <v>#DIV/0!</v>
      </c>
      <c r="I32" s="39"/>
      <c r="J32" s="16"/>
    </row>
    <row r="33" spans="1:9" s="2" customFormat="1" ht="36.75" thickBot="1">
      <c r="A33" s="45" t="s">
        <v>145</v>
      </c>
      <c r="B33" s="45"/>
      <c r="C33" s="193"/>
      <c r="D33" s="193"/>
      <c r="E33" s="39">
        <f>SUM(E5:E32)</f>
        <v>0</v>
      </c>
      <c r="F33" s="193">
        <f>SUM(F5:F32)</f>
        <v>0</v>
      </c>
      <c r="G33" s="46">
        <f>SUM(G5:G32)</f>
        <v>0</v>
      </c>
      <c r="H33" s="46"/>
      <c r="I33" s="48"/>
    </row>
    <row r="34" spans="1:9" s="2" customFormat="1" ht="21" customHeight="1">
      <c r="A34" s="234"/>
      <c r="B34" s="234"/>
      <c r="C34" s="234"/>
      <c r="D34" s="234"/>
      <c r="E34" s="234"/>
      <c r="F34" s="234"/>
      <c r="G34" s="234"/>
      <c r="H34" s="234"/>
      <c r="I34" s="234"/>
    </row>
    <row r="35" spans="1:9" s="2" customFormat="1" ht="15" customHeight="1">
      <c r="A35" s="33"/>
      <c r="B35" s="33"/>
      <c r="C35" s="27"/>
      <c r="D35" s="27"/>
      <c r="E35" s="27"/>
      <c r="F35" s="27"/>
      <c r="G35" s="27"/>
      <c r="H35" s="27"/>
      <c r="I35" s="33"/>
    </row>
    <row r="36" spans="1:9" s="2" customFormat="1" ht="21" customHeight="1">
      <c r="A36" s="206" t="s">
        <v>18</v>
      </c>
      <c r="B36" s="207"/>
      <c r="C36" s="207"/>
      <c r="D36" s="207"/>
      <c r="E36" s="207"/>
      <c r="F36" s="207"/>
      <c r="G36" s="207"/>
      <c r="H36" s="207"/>
      <c r="I36" s="207"/>
    </row>
    <row r="37" spans="1:9" s="2" customFormat="1" ht="14.25" customHeight="1">
      <c r="A37" s="242"/>
      <c r="B37" s="242"/>
      <c r="C37" s="242"/>
      <c r="D37" s="242"/>
      <c r="E37" s="182"/>
      <c r="F37" s="27"/>
      <c r="G37" s="27"/>
      <c r="H37" s="27"/>
      <c r="I37" s="33"/>
    </row>
  </sheetData>
  <mergeCells count="8">
    <mergeCell ref="A1:I1"/>
    <mergeCell ref="A34:I34"/>
    <mergeCell ref="A36:I36"/>
    <mergeCell ref="A37:D37"/>
    <mergeCell ref="A2:B3"/>
    <mergeCell ref="F3:G3"/>
    <mergeCell ref="C2:G2"/>
    <mergeCell ref="C3:E3"/>
  </mergeCells>
  <printOptions gridLinesSet="0"/>
  <pageMargins left="0.74803149606299213" right="0.74803149606299213" top="0.98425196850393704" bottom="0.98425196850393704" header="0.51181102362204722" footer="0.51181102362204722"/>
  <pageSetup paperSize="9" scale="84" orientation="landscape" r:id="rId1"/>
  <headerFooter alignWithMargins="0">
    <oddHeader>&amp;A</oddHeader>
    <oddFooter>Side &amp;P</oddFooter>
  </headerFooter>
  <rowBreaks count="1" manualBreakCount="1">
    <brk id="35" max="16383" man="1"/>
  </rowBreaks>
</worksheet>
</file>

<file path=xl/worksheets/sheet8.xml><?xml version="1.0" encoding="utf-8"?>
<worksheet xmlns="http://schemas.openxmlformats.org/spreadsheetml/2006/main" xmlns:r="http://schemas.openxmlformats.org/officeDocument/2006/relationships">
  <dimension ref="A1:K40"/>
  <sheetViews>
    <sheetView workbookViewId="0">
      <selection activeCell="B4" sqref="B4"/>
    </sheetView>
  </sheetViews>
  <sheetFormatPr defaultColWidth="11.42578125" defaultRowHeight="12.75"/>
  <cols>
    <col min="1" max="1" width="37.85546875" customWidth="1"/>
    <col min="2" max="2" width="19.28515625" bestFit="1" customWidth="1"/>
    <col min="3" max="3" width="41.85546875" customWidth="1"/>
    <col min="4" max="4" width="19.140625" customWidth="1"/>
    <col min="5" max="5" width="48.5703125" customWidth="1"/>
    <col min="6" max="6" width="19.28515625" bestFit="1" customWidth="1"/>
  </cols>
  <sheetData>
    <row r="1" spans="1:11" ht="13.5" thickBot="1"/>
    <row r="2" spans="1:11" s="15" customFormat="1" ht="18.75" thickBot="1">
      <c r="A2" s="253" t="s">
        <v>146</v>
      </c>
      <c r="B2" s="254"/>
      <c r="C2" s="254"/>
      <c r="D2" s="254"/>
      <c r="E2" s="254"/>
      <c r="F2" s="255"/>
      <c r="G2" s="33"/>
    </row>
    <row r="3" spans="1:11" s="1" customFormat="1" ht="40.5" customHeight="1">
      <c r="A3" s="74" t="s">
        <v>147</v>
      </c>
      <c r="B3" s="75" t="s">
        <v>148</v>
      </c>
      <c r="C3" s="74" t="s">
        <v>149</v>
      </c>
      <c r="D3" s="75" t="s">
        <v>148</v>
      </c>
      <c r="E3" s="49" t="s">
        <v>150</v>
      </c>
      <c r="F3" s="75" t="s">
        <v>148</v>
      </c>
      <c r="G3" s="33"/>
      <c r="H3" s="2"/>
      <c r="J3" s="69"/>
      <c r="K3" s="69"/>
    </row>
    <row r="4" spans="1:11" s="66" customFormat="1" ht="15" customHeight="1">
      <c r="A4" s="68"/>
      <c r="B4" s="71"/>
      <c r="C4" s="68"/>
      <c r="D4" s="71"/>
      <c r="E4" s="22"/>
      <c r="F4" s="71"/>
      <c r="J4" s="70"/>
      <c r="K4" s="72"/>
    </row>
    <row r="5" spans="1:11" s="66" customFormat="1" ht="15" customHeight="1">
      <c r="A5" s="68"/>
      <c r="B5" s="71"/>
      <c r="C5" s="68"/>
      <c r="D5" s="71"/>
      <c r="E5" s="22"/>
      <c r="F5" s="71"/>
      <c r="J5" s="70"/>
      <c r="K5" s="72"/>
    </row>
    <row r="6" spans="1:11" s="66" customFormat="1" ht="15" customHeight="1">
      <c r="A6" s="68"/>
      <c r="B6" s="71"/>
      <c r="C6" s="68"/>
      <c r="D6" s="71"/>
      <c r="E6" s="22"/>
      <c r="F6" s="71"/>
      <c r="J6" s="70"/>
      <c r="K6" s="72"/>
    </row>
    <row r="7" spans="1:11" s="66" customFormat="1" ht="15" customHeight="1">
      <c r="A7" s="68"/>
      <c r="B7" s="71"/>
      <c r="C7" s="68"/>
      <c r="D7" s="71"/>
      <c r="E7" s="22"/>
      <c r="F7" s="71"/>
      <c r="J7" s="70"/>
      <c r="K7" s="72"/>
    </row>
    <row r="8" spans="1:11" s="66" customFormat="1" ht="15" customHeight="1">
      <c r="A8" s="68"/>
      <c r="B8" s="71"/>
      <c r="C8" s="68"/>
      <c r="D8" s="71"/>
      <c r="E8" s="68"/>
      <c r="F8" s="71"/>
      <c r="J8" s="70"/>
      <c r="K8" s="72"/>
    </row>
    <row r="9" spans="1:11" s="66" customFormat="1" ht="15" customHeight="1">
      <c r="A9" s="68"/>
      <c r="B9" s="71"/>
      <c r="C9" s="68"/>
      <c r="D9" s="71"/>
      <c r="E9" s="68"/>
      <c r="F9" s="71"/>
      <c r="J9" s="70"/>
      <c r="K9" s="72"/>
    </row>
    <row r="10" spans="1:11" s="66" customFormat="1" ht="15" customHeight="1">
      <c r="A10" s="68"/>
      <c r="B10" s="71"/>
      <c r="C10" s="68"/>
      <c r="D10" s="71"/>
      <c r="E10" s="68"/>
      <c r="F10" s="71"/>
      <c r="J10" s="70"/>
      <c r="K10" s="72"/>
    </row>
    <row r="11" spans="1:11" s="66" customFormat="1" ht="15" customHeight="1">
      <c r="A11" s="68"/>
      <c r="B11" s="71"/>
      <c r="C11" s="68"/>
      <c r="D11" s="71"/>
      <c r="E11" s="73"/>
      <c r="F11" s="71"/>
      <c r="J11" s="72"/>
      <c r="K11" s="72"/>
    </row>
    <row r="12" spans="1:11" s="66" customFormat="1" ht="15" customHeight="1">
      <c r="A12" s="68"/>
      <c r="B12" s="71"/>
      <c r="C12" s="68"/>
      <c r="D12" s="71"/>
      <c r="E12" s="68"/>
      <c r="F12" s="71"/>
      <c r="J12" s="72"/>
      <c r="K12" s="72"/>
    </row>
    <row r="13" spans="1:11" s="66" customFormat="1" ht="15" customHeight="1">
      <c r="A13" s="68"/>
      <c r="B13" s="71"/>
      <c r="C13" s="68"/>
      <c r="D13" s="71"/>
      <c r="E13" s="68"/>
      <c r="F13" s="71"/>
      <c r="J13" s="72"/>
      <c r="K13" s="72"/>
    </row>
    <row r="14" spans="1:11" s="66" customFormat="1" ht="15" customHeight="1">
      <c r="A14" s="68"/>
      <c r="B14" s="71"/>
      <c r="C14" s="68"/>
      <c r="D14" s="71"/>
      <c r="E14" s="68"/>
      <c r="F14" s="71"/>
      <c r="J14" s="72"/>
      <c r="K14" s="72"/>
    </row>
    <row r="15" spans="1:11" s="66" customFormat="1" ht="15" customHeight="1">
      <c r="A15" s="68"/>
      <c r="B15" s="71"/>
      <c r="C15" s="68"/>
      <c r="D15" s="71"/>
      <c r="E15" s="73"/>
      <c r="F15" s="71"/>
      <c r="J15" s="72"/>
      <c r="K15" s="72"/>
    </row>
    <row r="16" spans="1:11" s="66" customFormat="1" ht="15" customHeight="1">
      <c r="A16" s="68"/>
      <c r="B16" s="71"/>
      <c r="C16" s="68"/>
      <c r="D16" s="71"/>
      <c r="E16" s="68"/>
      <c r="F16" s="71"/>
      <c r="J16" s="72"/>
      <c r="K16" s="72"/>
    </row>
    <row r="17" spans="1:11" s="66" customFormat="1" ht="15" customHeight="1">
      <c r="A17" s="68"/>
      <c r="B17" s="71"/>
      <c r="C17" s="68"/>
      <c r="D17" s="71"/>
      <c r="E17" s="68"/>
      <c r="F17" s="71"/>
      <c r="J17" s="72"/>
      <c r="K17" s="72"/>
    </row>
    <row r="18" spans="1:11" s="66" customFormat="1" ht="15" customHeight="1">
      <c r="A18" s="68"/>
      <c r="B18" s="71"/>
      <c r="C18" s="68"/>
      <c r="D18" s="71"/>
      <c r="E18" s="68"/>
      <c r="F18" s="71"/>
      <c r="J18" s="72"/>
      <c r="K18" s="72"/>
    </row>
    <row r="19" spans="1:11" s="66" customFormat="1" ht="15" customHeight="1">
      <c r="A19" s="68"/>
      <c r="B19" s="71"/>
      <c r="C19" s="68"/>
      <c r="D19" s="71"/>
      <c r="E19" s="68"/>
      <c r="F19" s="71"/>
      <c r="J19" s="72"/>
      <c r="K19" s="72"/>
    </row>
    <row r="20" spans="1:11" s="66" customFormat="1" ht="15" customHeight="1">
      <c r="A20" s="68"/>
      <c r="B20" s="71"/>
      <c r="C20" s="68"/>
      <c r="D20" s="71"/>
      <c r="E20" s="68"/>
      <c r="F20" s="71"/>
    </row>
    <row r="21" spans="1:11" s="66" customFormat="1" ht="15" customHeight="1">
      <c r="A21" s="68"/>
      <c r="B21" s="71"/>
      <c r="C21" s="68"/>
      <c r="D21" s="71"/>
      <c r="E21" s="68"/>
      <c r="F21" s="71"/>
    </row>
    <row r="22" spans="1:11" s="66" customFormat="1" ht="15" customHeight="1">
      <c r="A22" s="68"/>
      <c r="B22" s="71"/>
      <c r="C22" s="68"/>
      <c r="D22" s="71"/>
      <c r="E22" s="68"/>
      <c r="F22" s="71"/>
      <c r="J22" s="72"/>
      <c r="K22" s="72"/>
    </row>
    <row r="23" spans="1:11" s="66" customFormat="1" ht="15" customHeight="1">
      <c r="A23" s="68"/>
      <c r="B23" s="71"/>
      <c r="C23" s="68"/>
      <c r="D23" s="71"/>
      <c r="E23" s="68"/>
      <c r="F23" s="71"/>
      <c r="J23" s="72"/>
      <c r="K23" s="72"/>
    </row>
    <row r="24" spans="1:11" s="66" customFormat="1" ht="15" customHeight="1">
      <c r="A24" s="68"/>
      <c r="B24" s="71"/>
      <c r="C24" s="68"/>
      <c r="D24" s="71"/>
      <c r="E24" s="68"/>
      <c r="F24" s="71"/>
      <c r="J24" s="72"/>
      <c r="K24" s="72"/>
    </row>
    <row r="25" spans="1:11" s="66" customFormat="1" ht="15" customHeight="1">
      <c r="A25" s="68"/>
      <c r="B25" s="71"/>
      <c r="C25" s="68"/>
      <c r="D25" s="71"/>
      <c r="E25" s="68"/>
      <c r="F25" s="71"/>
    </row>
    <row r="26" spans="1:11" s="66" customFormat="1" ht="15" customHeight="1">
      <c r="A26" s="68"/>
      <c r="B26" s="71"/>
      <c r="C26" s="68"/>
      <c r="D26" s="71"/>
      <c r="E26" s="68"/>
      <c r="F26" s="71"/>
    </row>
    <row r="28" spans="1:11" ht="18">
      <c r="A28" s="86" t="s">
        <v>144</v>
      </c>
    </row>
    <row r="40" spans="2:2">
      <c r="B40" s="21"/>
    </row>
  </sheetData>
  <mergeCells count="1">
    <mergeCell ref="A2:F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Pārdošanas budžets</vt:lpstr>
      <vt:lpstr>Izmaksu budžets</vt:lpstr>
      <vt:lpstr>Likviditātes budžets</vt:lpstr>
      <vt:lpstr>Kapitāla budžets</vt:lpstr>
      <vt:lpstr>Operatīvā budžeta pārskats</vt:lpstr>
      <vt:lpstr>Izplatīšana</vt:lpstr>
      <vt:lpstr>Preču pārdošana</vt:lpstr>
      <vt:lpstr>Cenu lapa un izmaksu faktori</vt:lpstr>
      <vt:lpstr>Izplatīšana!Print_Area</vt:lpstr>
      <vt:lpstr>'Preču pārdošana'!Print_Area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Skjema for beregning av driftsoverskot</dc:title>
  <dc:creator>Viggo Johannessen</dc:creator>
  <cp:lastModifiedBy>lauma</cp:lastModifiedBy>
  <cp:lastPrinted>2017-03-15T08:23:22Z</cp:lastPrinted>
  <dcterms:created xsi:type="dcterms:W3CDTF">2003-01-24T14:38:01Z</dcterms:created>
  <dcterms:modified xsi:type="dcterms:W3CDTF">2020-04-28T10:14:57Z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46297345-ccc8-4c0e-8f7c-513aa65fd457</vt:lpwstr>
  </property>
</Properties>
</file>